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4 ИНФОРМАЦИЯ НА САЙТ\2025 год\Исполнение консолидация 2025\"/>
    </mc:Choice>
  </mc:AlternateContent>
  <xr:revisionPtr revIDLastSave="0" documentId="13_ncr:1_{1C2DF322-5A90-4FE6-BED4-770939A91F01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Информация!$A$6:$I$116</definedName>
  </definedNames>
  <calcPr calcId="179021"/>
</workbook>
</file>

<file path=xl/calcChain.xml><?xml version="1.0" encoding="utf-8"?>
<calcChain xmlns="http://schemas.openxmlformats.org/spreadsheetml/2006/main">
  <c r="F35" i="1" l="1"/>
  <c r="E28" i="1"/>
  <c r="F75" i="1" l="1"/>
  <c r="B116" i="1"/>
  <c r="B35" i="1" l="1"/>
  <c r="B34" i="1" s="1"/>
  <c r="B33" i="1" s="1"/>
  <c r="B26" i="1"/>
  <c r="B20" i="1"/>
  <c r="B15" i="1"/>
  <c r="B12" i="1"/>
  <c r="B11" i="1"/>
  <c r="B9" i="1"/>
  <c r="B8" i="1" s="1"/>
  <c r="B44" i="1" s="1"/>
  <c r="B100" i="1" l="1"/>
  <c r="D75" i="1" l="1"/>
  <c r="I60" i="1"/>
  <c r="H60" i="1"/>
  <c r="F59" i="1"/>
  <c r="D59" i="1"/>
  <c r="B59" i="1"/>
  <c r="F100" i="1" l="1"/>
  <c r="D89" i="1"/>
  <c r="B54" i="1"/>
  <c r="I40" i="1" l="1"/>
  <c r="I41" i="1"/>
  <c r="H40" i="1"/>
  <c r="H41" i="1"/>
  <c r="H42" i="1"/>
  <c r="H38" i="1"/>
  <c r="B45" i="1" l="1"/>
  <c r="C11" i="1" s="1"/>
  <c r="B89" i="1"/>
  <c r="B87" i="1"/>
  <c r="B85" i="1"/>
  <c r="B82" i="1"/>
  <c r="B77" i="1"/>
  <c r="B75" i="1"/>
  <c r="B68" i="1"/>
  <c r="B64" i="1"/>
  <c r="B56" i="1"/>
  <c r="H28" i="1"/>
  <c r="H27" i="1"/>
  <c r="I28" i="1"/>
  <c r="F26" i="1"/>
  <c r="H26" i="1" s="1"/>
  <c r="D26" i="1"/>
  <c r="I14" i="1"/>
  <c r="H14" i="1"/>
  <c r="F9" i="1"/>
  <c r="F12" i="1"/>
  <c r="F11" i="1" s="1"/>
  <c r="F15" i="1"/>
  <c r="F20" i="1"/>
  <c r="F34" i="1"/>
  <c r="F33" i="1" s="1"/>
  <c r="F8" i="1" l="1"/>
  <c r="F44" i="1" s="1"/>
  <c r="D116" i="1" l="1"/>
  <c r="I43" i="1"/>
  <c r="H43" i="1"/>
  <c r="I39" i="1"/>
  <c r="H39" i="1"/>
  <c r="I38" i="1"/>
  <c r="I36" i="1"/>
  <c r="H36" i="1"/>
  <c r="D35" i="1"/>
  <c r="D34" i="1" s="1"/>
  <c r="D33" i="1" s="1"/>
  <c r="I32" i="1"/>
  <c r="H32" i="1"/>
  <c r="I31" i="1"/>
  <c r="H31" i="1"/>
  <c r="I30" i="1"/>
  <c r="H30" i="1"/>
  <c r="I29" i="1"/>
  <c r="H29" i="1"/>
  <c r="I27" i="1"/>
  <c r="I25" i="1"/>
  <c r="H25" i="1"/>
  <c r="I23" i="1"/>
  <c r="H23" i="1"/>
  <c r="D20" i="1"/>
  <c r="I19" i="1"/>
  <c r="H19" i="1"/>
  <c r="I18" i="1"/>
  <c r="H17" i="1"/>
  <c r="I16" i="1"/>
  <c r="H16" i="1"/>
  <c r="D15" i="1"/>
  <c r="I13" i="1"/>
  <c r="H13" i="1"/>
  <c r="D12" i="1"/>
  <c r="D11" i="1" s="1"/>
  <c r="I10" i="1"/>
  <c r="H10" i="1"/>
  <c r="D9" i="1"/>
  <c r="D8" i="1" l="1"/>
  <c r="I34" i="1"/>
  <c r="I12" i="1"/>
  <c r="H15" i="1"/>
  <c r="I15" i="1"/>
  <c r="H9" i="1"/>
  <c r="I9" i="1"/>
  <c r="I11" i="1"/>
  <c r="H33" i="1"/>
  <c r="H34" i="1"/>
  <c r="H35" i="1"/>
  <c r="H11" i="1"/>
  <c r="H12" i="1"/>
  <c r="I33" i="1"/>
  <c r="I35" i="1"/>
  <c r="I26" i="1"/>
  <c r="D56" i="1"/>
  <c r="I57" i="1"/>
  <c r="H57" i="1"/>
  <c r="C26" i="1" l="1"/>
  <c r="C33" i="1"/>
  <c r="C8" i="1"/>
  <c r="G8" i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29" i="1"/>
  <c r="C23" i="1"/>
  <c r="C19" i="1"/>
  <c r="C15" i="1"/>
  <c r="C9" i="1"/>
  <c r="D44" i="1"/>
  <c r="I8" i="1"/>
  <c r="I44" i="1" s="1"/>
  <c r="F89" i="1"/>
  <c r="H51" i="1"/>
  <c r="I51" i="1"/>
  <c r="I48" i="1"/>
  <c r="H48" i="1"/>
  <c r="H46" i="1"/>
  <c r="H49" i="1"/>
  <c r="H52" i="1"/>
  <c r="H55" i="1"/>
  <c r="D100" i="1"/>
  <c r="I46" i="1"/>
  <c r="I47" i="1"/>
  <c r="I49" i="1"/>
  <c r="I50" i="1"/>
  <c r="I52" i="1"/>
  <c r="I53" i="1"/>
  <c r="I55" i="1"/>
  <c r="I61" i="1"/>
  <c r="I62" i="1"/>
  <c r="I63" i="1"/>
  <c r="I65" i="1"/>
  <c r="I66" i="1"/>
  <c r="I67" i="1"/>
  <c r="I69" i="1"/>
  <c r="I70" i="1"/>
  <c r="I71" i="1"/>
  <c r="I72" i="1"/>
  <c r="I73" i="1"/>
  <c r="I74" i="1"/>
  <c r="I76" i="1"/>
  <c r="I78" i="1"/>
  <c r="I79" i="1"/>
  <c r="I80" i="1"/>
  <c r="I81" i="1"/>
  <c r="I83" i="1"/>
  <c r="I84" i="1"/>
  <c r="I86" i="1"/>
  <c r="I88" i="1"/>
  <c r="I91" i="1"/>
  <c r="I93" i="1"/>
  <c r="I94" i="1"/>
  <c r="I95" i="1"/>
  <c r="I96" i="1"/>
  <c r="I97" i="1"/>
  <c r="I98" i="1"/>
  <c r="I99" i="1"/>
  <c r="I101" i="1"/>
  <c r="I102" i="1"/>
  <c r="I103" i="1"/>
  <c r="I104" i="1"/>
  <c r="I105" i="1"/>
  <c r="H61" i="1"/>
  <c r="H62" i="1"/>
  <c r="H63" i="1"/>
  <c r="H65" i="1"/>
  <c r="H66" i="1"/>
  <c r="H67" i="1"/>
  <c r="H69" i="1"/>
  <c r="H70" i="1"/>
  <c r="H71" i="1"/>
  <c r="H72" i="1"/>
  <c r="H73" i="1"/>
  <c r="H74" i="1"/>
  <c r="H76" i="1"/>
  <c r="H78" i="1"/>
  <c r="H79" i="1"/>
  <c r="H80" i="1"/>
  <c r="H81" i="1"/>
  <c r="H83" i="1"/>
  <c r="H84" i="1"/>
  <c r="H86" i="1"/>
  <c r="H88" i="1"/>
  <c r="H91" i="1"/>
  <c r="H93" i="1"/>
  <c r="H94" i="1"/>
  <c r="H95" i="1"/>
  <c r="H96" i="1"/>
  <c r="H97" i="1"/>
  <c r="H98" i="1"/>
  <c r="H99" i="1"/>
  <c r="H101" i="1"/>
  <c r="H102" i="1"/>
  <c r="H103" i="1"/>
  <c r="H104" i="1"/>
  <c r="H105" i="1"/>
  <c r="H53" i="1"/>
  <c r="H50" i="1"/>
  <c r="H47" i="1"/>
  <c r="F87" i="1"/>
  <c r="D87" i="1"/>
  <c r="F85" i="1"/>
  <c r="D85" i="1"/>
  <c r="F82" i="1"/>
  <c r="D82" i="1"/>
  <c r="F77" i="1"/>
  <c r="D77" i="1"/>
  <c r="F68" i="1"/>
  <c r="D68" i="1"/>
  <c r="F64" i="1"/>
  <c r="D64" i="1"/>
  <c r="F54" i="1"/>
  <c r="F45" i="1"/>
  <c r="D54" i="1"/>
  <c r="D45" i="1"/>
  <c r="C34" i="1" l="1"/>
  <c r="C44" i="1"/>
  <c r="H58" i="1"/>
  <c r="I58" i="1"/>
  <c r="E14" i="1"/>
  <c r="C14" i="1"/>
  <c r="C28" i="1"/>
  <c r="G28" i="1"/>
  <c r="G14" i="1"/>
  <c r="H8" i="1"/>
  <c r="H44" i="1" s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E9" i="1"/>
  <c r="E8" i="1"/>
  <c r="I56" i="1"/>
  <c r="I68" i="1"/>
  <c r="I77" i="1"/>
  <c r="I64" i="1"/>
  <c r="I82" i="1"/>
  <c r="I87" i="1"/>
  <c r="I75" i="1"/>
  <c r="I59" i="1"/>
  <c r="I85" i="1"/>
  <c r="I54" i="1"/>
  <c r="I100" i="1"/>
  <c r="I45" i="1"/>
  <c r="H100" i="1"/>
  <c r="H89" i="1"/>
  <c r="H87" i="1"/>
  <c r="H85" i="1"/>
  <c r="H82" i="1"/>
  <c r="H77" i="1"/>
  <c r="H75" i="1"/>
  <c r="H68" i="1"/>
  <c r="H64" i="1"/>
  <c r="H59" i="1"/>
  <c r="H56" i="1"/>
  <c r="H54" i="1"/>
  <c r="H45" i="1"/>
  <c r="F92" i="1"/>
  <c r="G60" i="1" s="1"/>
  <c r="E44" i="1" l="1"/>
  <c r="G48" i="1"/>
  <c r="G57" i="1"/>
  <c r="G85" i="1"/>
  <c r="G68" i="1"/>
  <c r="G47" i="1"/>
  <c r="G83" i="1"/>
  <c r="G89" i="1"/>
  <c r="G80" i="1"/>
  <c r="G88" i="1"/>
  <c r="G79" i="1"/>
  <c r="G46" i="1"/>
  <c r="G64" i="1"/>
  <c r="G62" i="1"/>
  <c r="G91" i="1"/>
  <c r="G84" i="1"/>
  <c r="G72" i="1"/>
  <c r="G54" i="1"/>
  <c r="F106" i="1"/>
  <c r="F116" i="1" s="1"/>
  <c r="G87" i="1"/>
  <c r="G81" i="1"/>
  <c r="G70" i="1"/>
  <c r="G59" i="1"/>
  <c r="G86" i="1"/>
  <c r="G82" i="1"/>
  <c r="G74" i="1"/>
  <c r="G66" i="1"/>
  <c r="G56" i="1"/>
  <c r="G52" i="1"/>
  <c r="G49" i="1"/>
  <c r="B92" i="1"/>
  <c r="G45" i="1"/>
  <c r="G75" i="1"/>
  <c r="G73" i="1"/>
  <c r="G71" i="1"/>
  <c r="G69" i="1"/>
  <c r="G67" i="1"/>
  <c r="G65" i="1"/>
  <c r="G63" i="1"/>
  <c r="G61" i="1"/>
  <c r="G58" i="1"/>
  <c r="G55" i="1"/>
  <c r="G53" i="1"/>
  <c r="G50" i="1"/>
  <c r="C57" i="1" l="1"/>
  <c r="C60" i="1"/>
  <c r="C59" i="1"/>
  <c r="C48" i="1"/>
  <c r="H92" i="1"/>
  <c r="C105" i="1"/>
  <c r="C94" i="1"/>
  <c r="C61" i="1"/>
  <c r="C93" i="1"/>
  <c r="C95" i="1"/>
  <c r="C45" i="1"/>
  <c r="C62" i="1"/>
  <c r="C58" i="1"/>
  <c r="C77" i="1"/>
  <c r="C54" i="1"/>
  <c r="C68" i="1"/>
  <c r="C80" i="1"/>
  <c r="C81" i="1"/>
  <c r="C98" i="1"/>
  <c r="C65" i="1"/>
  <c r="C88" i="1"/>
  <c r="C103" i="1"/>
  <c r="C53" i="1"/>
  <c r="C72" i="1"/>
  <c r="C96" i="1"/>
  <c r="C46" i="1"/>
  <c r="C49" i="1"/>
  <c r="C74" i="1"/>
  <c r="C97" i="1"/>
  <c r="C47" i="1"/>
  <c r="C64" i="1"/>
  <c r="C86" i="1"/>
  <c r="C89" i="1"/>
  <c r="C73" i="1"/>
  <c r="C55" i="1"/>
  <c r="C76" i="1"/>
  <c r="C78" i="1"/>
  <c r="C101" i="1"/>
  <c r="C66" i="1"/>
  <c r="C56" i="1"/>
  <c r="C79" i="1"/>
  <c r="C102" i="1"/>
  <c r="C67" i="1"/>
  <c r="C70" i="1"/>
  <c r="C91" i="1"/>
  <c r="C82" i="1"/>
  <c r="C85" i="1"/>
  <c r="C69" i="1"/>
  <c r="C50" i="1"/>
  <c r="C100" i="1"/>
  <c r="C83" i="1"/>
  <c r="B106" i="1"/>
  <c r="C87" i="1"/>
  <c r="C63" i="1"/>
  <c r="C84" i="1"/>
  <c r="C71" i="1"/>
  <c r="C52" i="1"/>
  <c r="C75" i="1"/>
  <c r="C99" i="1"/>
  <c r="C104" i="1"/>
  <c r="C92" i="1" l="1"/>
  <c r="G97" i="1"/>
  <c r="G94" i="1"/>
  <c r="G95" i="1"/>
  <c r="G100" i="1"/>
  <c r="G101" i="1"/>
  <c r="G98" i="1"/>
  <c r="G99" i="1"/>
  <c r="G77" i="1"/>
  <c r="G104" i="1"/>
  <c r="G105" i="1"/>
  <c r="G102" i="1"/>
  <c r="G103" i="1"/>
  <c r="G96" i="1"/>
  <c r="G93" i="1"/>
  <c r="G76" i="1"/>
  <c r="G78" i="1"/>
  <c r="I89" i="1"/>
  <c r="D92" i="1"/>
  <c r="E60" i="1" s="1"/>
  <c r="E89" i="1" l="1"/>
  <c r="E57" i="1"/>
  <c r="E46" i="1"/>
  <c r="E68" i="1"/>
  <c r="E73" i="1"/>
  <c r="E67" i="1"/>
  <c r="E75" i="1"/>
  <c r="E49" i="1"/>
  <c r="E64" i="1"/>
  <c r="E61" i="1"/>
  <c r="E94" i="1"/>
  <c r="E87" i="1"/>
  <c r="E85" i="1"/>
  <c r="E48" i="1"/>
  <c r="D106" i="1"/>
  <c r="E74" i="1"/>
  <c r="E59" i="1"/>
  <c r="E69" i="1"/>
  <c r="E71" i="1"/>
  <c r="E105" i="1"/>
  <c r="E65" i="1"/>
  <c r="E98" i="1"/>
  <c r="E72" i="1"/>
  <c r="E97" i="1"/>
  <c r="E76" i="1"/>
  <c r="E93" i="1"/>
  <c r="E103" i="1"/>
  <c r="E79" i="1"/>
  <c r="E82" i="1"/>
  <c r="E100" i="1"/>
  <c r="E91" i="1"/>
  <c r="E86" i="1"/>
  <c r="E47" i="1"/>
  <c r="E50" i="1"/>
  <c r="E81" i="1"/>
  <c r="E96" i="1"/>
  <c r="E62" i="1"/>
  <c r="E63" i="1"/>
  <c r="E53" i="1"/>
  <c r="E77" i="1"/>
  <c r="E52" i="1"/>
  <c r="E56" i="1"/>
  <c r="E45" i="1"/>
  <c r="E80" i="1"/>
  <c r="E95" i="1"/>
  <c r="E78" i="1"/>
  <c r="E70" i="1"/>
  <c r="E66" i="1"/>
  <c r="I92" i="1"/>
  <c r="E55" i="1"/>
  <c r="E102" i="1"/>
  <c r="E104" i="1"/>
  <c r="E83" i="1"/>
  <c r="E88" i="1"/>
  <c r="E99" i="1"/>
  <c r="E101" i="1"/>
  <c r="E84" i="1"/>
  <c r="E58" i="1"/>
  <c r="E54" i="1"/>
</calcChain>
</file>

<file path=xl/sharedStrings.xml><?xml version="1.0" encoding="utf-8"?>
<sst xmlns="http://schemas.openxmlformats.org/spreadsheetml/2006/main" count="123" uniqueCount="121">
  <si>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</si>
  <si>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</si>
  <si>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</si>
  <si>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</si>
  <si>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</si>
  <si>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</si>
  <si>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</si>
  <si>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</si>
  <si>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</si>
  <si>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</si>
  <si>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</si>
  <si>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</si>
  <si>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</si>
  <si>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</si>
  <si>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</si>
  <si>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</si>
  <si>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</si>
  <si>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</si>
  <si>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</si>
  <si>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</si>
  <si>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</si>
  <si>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</si>
  <si>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</si>
  <si>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</si>
  <si>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</si>
  <si>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</si>
  <si>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</si>
  <si>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</si>
  <si>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</si>
  <si>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</si>
  <si>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</si>
  <si>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</si>
  <si>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</si>
  <si>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</si>
  <si>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</si>
  <si>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</si>
  <si>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</si>
  <si>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</si>
  <si>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</si>
  <si>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</si>
  <si>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</si>
  <si>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</si>
  <si>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</si>
  <si>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</si>
  <si>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</si>
  <si>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</si>
  <si>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</si>
  <si>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</si>
  <si>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</si>
  <si>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</si>
  <si>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</si>
  <si>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</si>
  <si>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</si>
  <si>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</si>
  <si>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</si>
  <si>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</si>
  <si>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</si>
  <si>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</si>
  <si>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</si>
  <si>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</si>
  <si>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</si>
  <si>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</si>
  <si>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</si>
  <si>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</si>
  <si>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</si>
  <si>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</si>
  <si>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</si>
  <si>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</si>
  <si>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</si>
  <si>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</si>
  <si>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</si>
  <si>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</si>
  <si>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</si>
  <si>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</si>
  <si>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</si>
  <si>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</si>
  <si>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</si>
  <si>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</si>
  <si>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</si>
  <si>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</si>
  <si>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</si>
  <si>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</si>
  <si>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</si>
  <si>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</si>
  <si>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</si>
  <si>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</si>
  <si>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</si>
  <si>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</si>
  <si>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</si>
  <si>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</si>
  <si>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</si>
  <si>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</si>
  <si>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</si>
  <si>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</si>
  <si>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</si>
  <si>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</si>
  <si>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</si>
  <si>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</si>
  <si>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</si>
  <si>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</si>
  <si>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</si>
  <si>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</si>
  <si>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</si>
  <si>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</si>
  <si>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</si>
  <si>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</si>
  <si>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</si>
  <si>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</si>
  <si>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</si>
  <si>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</si>
  <si>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</si>
  <si>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</si>
  <si>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</si>
  <si>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</si>
  <si>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</si>
  <si>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</si>
  <si>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Общеэкономические вопросы</t>
  </si>
  <si>
    <t>Информация об исполнении консолидированного бюджета Пряжинского национального муниципального района за январь-сентябрь 2025 года</t>
  </si>
  <si>
    <t>Факт на 01.10 .2024 (отчетный) год</t>
  </si>
  <si>
    <t>План на 2025 год по состоянию на 01.10.2025 (текущий) год</t>
  </si>
  <si>
    <t>Факт на 01.10.2025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</si>
</sst>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8"/>
  <sheetViews>
    <sheetView tabSelected="1" topLeftCell="A34" workbookViewId="0">
      <selection activeCell="D41" sqref="D41"/>
    </sheetView>
  </sheetViews>
  <sheetFormatPr defaultRowHeight="14.4" x14ac:dyDescent="0.3"/>
  <cols>
    <col min="1" max="1" width="28.5546875" customWidth="1"/>
    <col min="2" max="2" width="14.33203125" customWidth="1"/>
    <col min="3" max="3" width="10.33203125" customWidth="1"/>
    <col min="4" max="4" width="24" customWidth="1"/>
    <col min="5" max="5" width="10.33203125" customWidth="1"/>
    <col min="6" max="6" width="14.33203125" customWidth="1"/>
    <col min="7" max="7" width="10.33203125" customWidth="1"/>
    <col min="8" max="8" width="16.88671875" customWidth="1"/>
    <col min="9" max="9" width="14.33203125" customWidth="1"/>
    <col min="10" max="10" width="9.44140625" bestFit="1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3">
      <c r="A2" s="36" t="s">
        <v>117</v>
      </c>
      <c r="B2" s="36"/>
      <c r="C2" s="36"/>
      <c r="D2" s="36"/>
      <c r="E2" s="36"/>
      <c r="F2" s="36"/>
      <c r="G2" s="36"/>
      <c r="H2" s="36"/>
      <c r="I2" s="36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3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3">
      <c r="A5" s="2" t="s">
        <v>1</v>
      </c>
      <c r="B5" s="2" t="s">
        <v>118</v>
      </c>
      <c r="C5" s="11" t="s">
        <v>2</v>
      </c>
      <c r="D5" s="2" t="s">
        <v>119</v>
      </c>
      <c r="E5" s="2" t="s">
        <v>2</v>
      </c>
      <c r="F5" s="2" t="s">
        <v>120</v>
      </c>
      <c r="G5" s="2" t="s">
        <v>2</v>
      </c>
      <c r="H5" s="4" t="s">
        <v>3</v>
      </c>
      <c r="I5" s="4" t="s">
        <v>4</v>
      </c>
    </row>
    <row r="6" spans="1:9" ht="15" customHeight="1" x14ac:dyDescent="0.3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3">
      <c r="A7" s="37" t="s">
        <v>7</v>
      </c>
      <c r="B7" s="38"/>
      <c r="C7" s="38"/>
      <c r="D7" s="38"/>
      <c r="E7" s="38"/>
      <c r="F7" s="38"/>
      <c r="G7" s="38"/>
      <c r="H7" s="38"/>
      <c r="I7" s="39"/>
    </row>
    <row r="8" spans="1:9" ht="26.25" customHeight="1" x14ac:dyDescent="0.3">
      <c r="A8" s="3" t="s">
        <v>8</v>
      </c>
      <c r="B8" s="15">
        <f>B9+B11+B14+B23+B24+B25+B27+B28+B29+B30+B15+B20+B31+B32</f>
        <v>173402</v>
      </c>
      <c r="C8" s="15">
        <f>B8/B44*100</f>
        <v>36.992821256760074</v>
      </c>
      <c r="D8" s="15">
        <f>D9+D11+D15+D20+D23+D24+D25+D26+D29+D30+D31+D32+D14</f>
        <v>299166</v>
      </c>
      <c r="E8" s="15">
        <f>D8/D44*100</f>
        <v>39.418822518716844</v>
      </c>
      <c r="F8" s="15">
        <f>F9+F11+F15+F20+F23+F24+F25+F26+F29+F30+F31+F32+F14</f>
        <v>230739</v>
      </c>
      <c r="G8" s="10">
        <f>F8/F44*100</f>
        <v>39.928946448533765</v>
      </c>
      <c r="H8" s="10">
        <f>F8/B8*100-100</f>
        <v>33.065939262522932</v>
      </c>
      <c r="I8" s="10">
        <f>F8/D8*100</f>
        <v>77.127414211507997</v>
      </c>
    </row>
    <row r="9" spans="1:9" ht="26.25" customHeight="1" x14ac:dyDescent="0.3">
      <c r="A9" s="3" t="s">
        <v>9</v>
      </c>
      <c r="B9" s="15">
        <f>B10</f>
        <v>109976</v>
      </c>
      <c r="C9" s="15">
        <f>B9/B44*100</f>
        <v>23.461796925833873</v>
      </c>
      <c r="D9" s="15">
        <f>D10</f>
        <v>172843</v>
      </c>
      <c r="E9" s="15">
        <f>D9/D44*100</f>
        <v>22.774204089377054</v>
      </c>
      <c r="F9" s="15">
        <f>F10</f>
        <v>132205</v>
      </c>
      <c r="G9" s="10">
        <f>F9/F44*100</f>
        <v>22.877824577676105</v>
      </c>
      <c r="H9" s="10">
        <f t="shared" ref="H9:H43" si="0">F9/B9*100-100</f>
        <v>20.21259183821924</v>
      </c>
      <c r="I9" s="10">
        <f t="shared" ref="I9:I43" si="1">F9/D9*100</f>
        <v>76.488489554104007</v>
      </c>
    </row>
    <row r="10" spans="1:9" ht="28.5" customHeight="1" x14ac:dyDescent="0.3">
      <c r="A10" s="3" t="s">
        <v>10</v>
      </c>
      <c r="B10" s="15">
        <v>109976</v>
      </c>
      <c r="C10" s="15">
        <f>B10/B44*100</f>
        <v>23.461796925833873</v>
      </c>
      <c r="D10" s="15">
        <v>172843</v>
      </c>
      <c r="E10" s="15">
        <f>D10/D44*100</f>
        <v>22.774204089377054</v>
      </c>
      <c r="F10" s="15">
        <v>132205</v>
      </c>
      <c r="G10" s="10">
        <f>F10/F44*100</f>
        <v>22.877824577676105</v>
      </c>
      <c r="H10" s="10">
        <f t="shared" si="0"/>
        <v>20.21259183821924</v>
      </c>
      <c r="I10" s="10">
        <f t="shared" si="1"/>
        <v>76.488489554104007</v>
      </c>
    </row>
    <row r="11" spans="1:9" ht="64.5" customHeight="1" x14ac:dyDescent="0.3">
      <c r="A11" s="3" t="s">
        <v>11</v>
      </c>
      <c r="B11" s="15">
        <f>B12</f>
        <v>20028</v>
      </c>
      <c r="C11" s="15">
        <f>B11/B45*100</f>
        <v>34.960079038964395</v>
      </c>
      <c r="D11" s="15">
        <f>D12</f>
        <v>32233</v>
      </c>
      <c r="E11" s="15">
        <f>D11/D44*100</f>
        <v>4.2470966160786991</v>
      </c>
      <c r="F11" s="15">
        <f>F12</f>
        <v>22883</v>
      </c>
      <c r="G11" s="10">
        <f>F11/F44*100</f>
        <v>3.9598597618165901</v>
      </c>
      <c r="H11" s="10">
        <f t="shared" si="0"/>
        <v>14.255042939884149</v>
      </c>
      <c r="I11" s="10">
        <f t="shared" si="1"/>
        <v>70.992461142307576</v>
      </c>
    </row>
    <row r="12" spans="1:9" ht="32.25" customHeight="1" x14ac:dyDescent="0.3">
      <c r="A12" s="3" t="s">
        <v>12</v>
      </c>
      <c r="B12" s="15">
        <f>B13</f>
        <v>20028</v>
      </c>
      <c r="C12" s="15">
        <f>B12/B44*100</f>
        <v>4.2726855753128037</v>
      </c>
      <c r="D12" s="15">
        <f>D13</f>
        <v>32233</v>
      </c>
      <c r="E12" s="15">
        <f>D12/D44*100</f>
        <v>4.2470966160786991</v>
      </c>
      <c r="F12" s="15">
        <f>F13</f>
        <v>22883</v>
      </c>
      <c r="G12" s="10">
        <f>F12/F44*100</f>
        <v>3.9598597618165901</v>
      </c>
      <c r="H12" s="10">
        <f t="shared" si="0"/>
        <v>14.255042939884149</v>
      </c>
      <c r="I12" s="10">
        <f t="shared" si="1"/>
        <v>70.992461142307576</v>
      </c>
    </row>
    <row r="13" spans="1:9" ht="26.25" customHeight="1" x14ac:dyDescent="0.3">
      <c r="A13" s="3" t="s">
        <v>13</v>
      </c>
      <c r="B13" s="15">
        <v>20028</v>
      </c>
      <c r="C13" s="15">
        <f>B13/B44*100</f>
        <v>4.2726855753128037</v>
      </c>
      <c r="D13" s="15">
        <v>32233</v>
      </c>
      <c r="E13" s="15">
        <f>D13/D44*100</f>
        <v>4.2470966160786991</v>
      </c>
      <c r="F13" s="15">
        <v>22883</v>
      </c>
      <c r="G13" s="10">
        <f>F13/F44*100</f>
        <v>3.9598597618165901</v>
      </c>
      <c r="H13" s="10">
        <f t="shared" si="0"/>
        <v>14.255042939884149</v>
      </c>
      <c r="I13" s="10">
        <f t="shared" si="1"/>
        <v>70.992461142307576</v>
      </c>
    </row>
    <row r="14" spans="1:9" ht="26.25" customHeight="1" x14ac:dyDescent="0.3">
      <c r="A14" s="3" t="s">
        <v>114</v>
      </c>
      <c r="B14" s="15">
        <v>0</v>
      </c>
      <c r="C14" s="15">
        <f>B14/B45*100</f>
        <v>0</v>
      </c>
      <c r="D14" s="15">
        <v>1890</v>
      </c>
      <c r="E14" s="15">
        <f>D14/D45*100</f>
        <v>1.6380868186013859</v>
      </c>
      <c r="F14" s="15">
        <v>364</v>
      </c>
      <c r="G14" s="10">
        <f>F14/F45*100</f>
        <v>0.52745367391770559</v>
      </c>
      <c r="H14" s="10" t="e">
        <f t="shared" si="0"/>
        <v>#DIV/0!</v>
      </c>
      <c r="I14" s="10">
        <f t="shared" si="1"/>
        <v>19.25925925925926</v>
      </c>
    </row>
    <row r="15" spans="1:9" ht="26.25" customHeight="1" x14ac:dyDescent="0.3">
      <c r="A15" s="3" t="s">
        <v>14</v>
      </c>
      <c r="B15" s="15">
        <f>B16+B17+B18+B19</f>
        <v>3658</v>
      </c>
      <c r="C15" s="15">
        <f>B15/B44*100</f>
        <v>0.78038165740434562</v>
      </c>
      <c r="D15" s="15">
        <f>D16+D17+D18+D19</f>
        <v>5664</v>
      </c>
      <c r="E15" s="15">
        <f>D15/D44*100</f>
        <v>0.74630208896068473</v>
      </c>
      <c r="F15" s="15">
        <f>F16+F17+F18+F19</f>
        <v>5379</v>
      </c>
      <c r="G15" s="10">
        <f>F15/F44*100</f>
        <v>0.93082575094224695</v>
      </c>
      <c r="H15" s="10">
        <f t="shared" si="0"/>
        <v>47.04756697648989</v>
      </c>
      <c r="I15" s="10">
        <f t="shared" si="1"/>
        <v>94.968220338983059</v>
      </c>
    </row>
    <row r="16" spans="1:9" ht="41.25" customHeight="1" x14ac:dyDescent="0.3">
      <c r="A16" s="3" t="s">
        <v>15</v>
      </c>
      <c r="B16" s="15">
        <v>1982</v>
      </c>
      <c r="C16" s="15">
        <f>B16/B44*100</f>
        <v>0.42283117686588662</v>
      </c>
      <c r="D16" s="15">
        <v>2257</v>
      </c>
      <c r="E16" s="15">
        <f>D16/D44*100</f>
        <v>0.29738767916388864</v>
      </c>
      <c r="F16" s="15">
        <v>2017</v>
      </c>
      <c r="G16" s="10">
        <f>F16/F44*100</f>
        <v>0.34903802559035363</v>
      </c>
      <c r="H16" s="10">
        <f t="shared" si="0"/>
        <v>1.7658930373360278</v>
      </c>
      <c r="I16" s="10">
        <f t="shared" si="1"/>
        <v>89.366415595923783</v>
      </c>
    </row>
    <row r="17" spans="1:9" ht="44.25" customHeight="1" x14ac:dyDescent="0.3">
      <c r="A17" s="3" t="s">
        <v>106</v>
      </c>
      <c r="B17" s="15">
        <v>15</v>
      </c>
      <c r="C17" s="15">
        <f>B17/B44*100</f>
        <v>3.200034133697426E-3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>
        <f t="shared" si="0"/>
        <v>-100</v>
      </c>
      <c r="I17" s="10"/>
    </row>
    <row r="18" spans="1:9" ht="27" customHeight="1" x14ac:dyDescent="0.3">
      <c r="A18" s="3" t="s">
        <v>107</v>
      </c>
      <c r="B18" s="15">
        <v>719</v>
      </c>
      <c r="C18" s="15">
        <f>B18/B44*100</f>
        <v>0.1533883028085633</v>
      </c>
      <c r="D18" s="15">
        <v>2057</v>
      </c>
      <c r="E18" s="15">
        <f>D18/D44*100</f>
        <v>0.27103520427120914</v>
      </c>
      <c r="F18" s="15">
        <v>2112</v>
      </c>
      <c r="G18" s="10">
        <f>F18/F44*100</f>
        <v>0.36547759546198655</v>
      </c>
      <c r="H18" s="10"/>
      <c r="I18" s="10">
        <f t="shared" si="1"/>
        <v>102.67379679144386</v>
      </c>
    </row>
    <row r="19" spans="1:9" ht="39.75" customHeight="1" x14ac:dyDescent="0.3">
      <c r="A19" s="3" t="s">
        <v>108</v>
      </c>
      <c r="B19" s="15">
        <v>942</v>
      </c>
      <c r="C19" s="15">
        <f>B19/B44*100</f>
        <v>0.20096214359619835</v>
      </c>
      <c r="D19" s="15">
        <v>1350</v>
      </c>
      <c r="E19" s="15">
        <f>D19/D44*100</f>
        <v>0.17787920552558692</v>
      </c>
      <c r="F19" s="15">
        <v>1250</v>
      </c>
      <c r="G19" s="10">
        <f>F19/F44*100</f>
        <v>0.2163101298899068</v>
      </c>
      <c r="H19" s="10">
        <f t="shared" si="0"/>
        <v>32.696390658174096</v>
      </c>
      <c r="I19" s="10">
        <f t="shared" si="1"/>
        <v>92.592592592592595</v>
      </c>
    </row>
    <row r="20" spans="1:9" ht="15" customHeight="1" x14ac:dyDescent="0.3">
      <c r="A20" s="3" t="s">
        <v>16</v>
      </c>
      <c r="B20" s="15">
        <f>B21+B22</f>
        <v>5515</v>
      </c>
      <c r="C20" s="15">
        <f>B20/B44*100</f>
        <v>1.1765458831560871</v>
      </c>
      <c r="D20" s="15">
        <f>D21+D22</f>
        <v>14925</v>
      </c>
      <c r="E20" s="15">
        <f>D20/D44*100</f>
        <v>1.9665534388662111</v>
      </c>
      <c r="F20" s="15">
        <f>F21+F22</f>
        <v>6688</v>
      </c>
      <c r="G20" s="10">
        <f>F20/F44*100</f>
        <v>1.1573457189629572</v>
      </c>
      <c r="H20" s="10"/>
      <c r="I20" s="10"/>
    </row>
    <row r="21" spans="1:9" ht="26.25" customHeight="1" x14ac:dyDescent="0.3">
      <c r="A21" s="3" t="s">
        <v>109</v>
      </c>
      <c r="B21" s="15">
        <v>1249</v>
      </c>
      <c r="C21" s="15">
        <f>B21/B44*100</f>
        <v>0.26645617553253903</v>
      </c>
      <c r="D21" s="15">
        <v>3964</v>
      </c>
      <c r="E21" s="15">
        <f>D21/D44*100</f>
        <v>0.52230605237290861</v>
      </c>
      <c r="F21" s="15">
        <v>1021</v>
      </c>
      <c r="G21" s="10">
        <f>F21/F44*100</f>
        <v>0.17668211409407586</v>
      </c>
      <c r="H21" s="10"/>
      <c r="I21" s="10"/>
    </row>
    <row r="22" spans="1:9" ht="15" customHeight="1" x14ac:dyDescent="0.3">
      <c r="A22" s="3" t="s">
        <v>110</v>
      </c>
      <c r="B22" s="15">
        <v>4266</v>
      </c>
      <c r="C22" s="15">
        <f>B22/B44*100</f>
        <v>0.91008970762354802</v>
      </c>
      <c r="D22" s="15">
        <v>10961</v>
      </c>
      <c r="E22" s="15">
        <f>D22/D44*100</f>
        <v>1.4442473864933025</v>
      </c>
      <c r="F22" s="15">
        <v>5667</v>
      </c>
      <c r="G22" s="10">
        <f>F22/F44*100</f>
        <v>0.98066360486888138</v>
      </c>
      <c r="H22" s="10"/>
      <c r="I22" s="10"/>
    </row>
    <row r="23" spans="1:9" ht="25.5" customHeight="1" x14ac:dyDescent="0.3">
      <c r="A23" s="3" t="s">
        <v>17</v>
      </c>
      <c r="B23" s="15">
        <v>2714</v>
      </c>
      <c r="C23" s="15">
        <f>B23/B44*100</f>
        <v>0.57899284259032102</v>
      </c>
      <c r="D23" s="15">
        <v>6000</v>
      </c>
      <c r="E23" s="15">
        <f>D23/D44*100</f>
        <v>0.79057424678038635</v>
      </c>
      <c r="F23" s="15">
        <v>5878</v>
      </c>
      <c r="G23" s="10">
        <f>F23/F44*100</f>
        <v>1.0171767547942978</v>
      </c>
      <c r="H23" s="10">
        <f t="shared" si="0"/>
        <v>116.58069270449522</v>
      </c>
      <c r="I23" s="10">
        <f t="shared" si="1"/>
        <v>97.966666666666669</v>
      </c>
    </row>
    <row r="24" spans="1:9" ht="68.25" customHeight="1" x14ac:dyDescent="0.3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3">
      <c r="A25" s="3" t="s">
        <v>19</v>
      </c>
      <c r="B25" s="15">
        <v>10775</v>
      </c>
      <c r="C25" s="15">
        <f>B25/B44*100</f>
        <v>2.298691186039318</v>
      </c>
      <c r="D25" s="15">
        <v>18449</v>
      </c>
      <c r="E25" s="15">
        <f>D25/D44*100</f>
        <v>2.4308840464752248</v>
      </c>
      <c r="F25" s="15">
        <v>17930</v>
      </c>
      <c r="G25" s="10">
        <f>F25/F44*100</f>
        <v>3.102752503140823</v>
      </c>
      <c r="H25" s="10">
        <f t="shared" si="0"/>
        <v>66.40371229698377</v>
      </c>
      <c r="I25" s="10">
        <f t="shared" si="1"/>
        <v>97.186839395089166</v>
      </c>
    </row>
    <row r="26" spans="1:9" ht="40.200000000000003" customHeight="1" x14ac:dyDescent="0.3">
      <c r="A26" s="3" t="s">
        <v>20</v>
      </c>
      <c r="B26" s="15">
        <f>B27</f>
        <v>305</v>
      </c>
      <c r="C26" s="15">
        <f>B26/B44*100</f>
        <v>6.5067360718514336E-2</v>
      </c>
      <c r="D26" s="15">
        <f>D27+D28</f>
        <v>681</v>
      </c>
      <c r="E26" s="15">
        <f>D26/D44*100</f>
        <v>8.9730177009573864E-2</v>
      </c>
      <c r="F26" s="15">
        <f>F27+F28</f>
        <v>619</v>
      </c>
      <c r="G26" s="10">
        <f>F26/F44*100</f>
        <v>0.10711677632148184</v>
      </c>
      <c r="H26" s="10">
        <f t="shared" si="0"/>
        <v>102.95081967213116</v>
      </c>
      <c r="I26" s="10">
        <f t="shared" si="1"/>
        <v>90.895741556534503</v>
      </c>
    </row>
    <row r="27" spans="1:9" ht="39" customHeight="1" x14ac:dyDescent="0.3">
      <c r="A27" s="3" t="s">
        <v>21</v>
      </c>
      <c r="B27" s="15">
        <v>305</v>
      </c>
      <c r="C27" s="15">
        <f>B27/B44*100</f>
        <v>6.5067360718514336E-2</v>
      </c>
      <c r="D27" s="15">
        <v>500</v>
      </c>
      <c r="E27" s="15">
        <f>D27/D44*100</f>
        <v>6.5881187231698862E-2</v>
      </c>
      <c r="F27" s="15">
        <v>417</v>
      </c>
      <c r="G27" s="10">
        <f>F27/F44*100</f>
        <v>7.2161059331272911E-2</v>
      </c>
      <c r="H27" s="10">
        <f t="shared" si="0"/>
        <v>36.721311475409834</v>
      </c>
      <c r="I27" s="10">
        <f t="shared" si="1"/>
        <v>83.399999999999991</v>
      </c>
    </row>
    <row r="28" spans="1:9" ht="24.6" customHeight="1" x14ac:dyDescent="0.3">
      <c r="A28" s="3" t="s">
        <v>115</v>
      </c>
      <c r="B28" s="15">
        <v>0</v>
      </c>
      <c r="C28" s="15">
        <f>B28/B45*100</f>
        <v>0</v>
      </c>
      <c r="D28" s="15">
        <v>181</v>
      </c>
      <c r="E28" s="15">
        <f>D28/D45*100</f>
        <v>0.15687498104066183</v>
      </c>
      <c r="F28" s="15">
        <v>202</v>
      </c>
      <c r="G28" s="10">
        <f>F28/F45*100</f>
        <v>0.29270780805323221</v>
      </c>
      <c r="H28" s="10" t="e">
        <f t="shared" si="0"/>
        <v>#DIV/0!</v>
      </c>
      <c r="I28" s="10">
        <f t="shared" si="1"/>
        <v>111.60220994475138</v>
      </c>
    </row>
    <row r="29" spans="1:9" ht="64.5" customHeight="1" x14ac:dyDescent="0.3">
      <c r="A29" s="3" t="s">
        <v>22</v>
      </c>
      <c r="B29" s="15">
        <v>9346</v>
      </c>
      <c r="C29" s="15">
        <f>B29/B44*100</f>
        <v>1.9938346009024097</v>
      </c>
      <c r="D29" s="15">
        <v>13845</v>
      </c>
      <c r="E29" s="15">
        <f>D29/D44*100</f>
        <v>1.8242500744457415</v>
      </c>
      <c r="F29" s="15">
        <v>8087</v>
      </c>
      <c r="G29" s="10">
        <f>F29/F44*100</f>
        <v>1.399440016335741</v>
      </c>
      <c r="H29" s="10">
        <f t="shared" si="0"/>
        <v>-13.471003637919964</v>
      </c>
      <c r="I29" s="10">
        <f t="shared" si="1"/>
        <v>58.410978692668834</v>
      </c>
    </row>
    <row r="30" spans="1:9" ht="64.5" customHeight="1" x14ac:dyDescent="0.3">
      <c r="A30" s="3" t="s">
        <v>23</v>
      </c>
      <c r="B30" s="15">
        <v>9641</v>
      </c>
      <c r="C30" s="15">
        <f>B30/B44*100</f>
        <v>2.0567686055317922</v>
      </c>
      <c r="D30" s="15">
        <v>30627</v>
      </c>
      <c r="E30" s="15">
        <f>D30/D44*100</f>
        <v>4.0354862426904825</v>
      </c>
      <c r="F30" s="15">
        <v>28783</v>
      </c>
      <c r="G30" s="10">
        <f>F30/F44*100</f>
        <v>4.9808435748969497</v>
      </c>
      <c r="H30" s="10">
        <f t="shared" si="0"/>
        <v>198.54786847837363</v>
      </c>
      <c r="I30" s="10">
        <f t="shared" si="1"/>
        <v>93.979168707349729</v>
      </c>
    </row>
    <row r="31" spans="1:9" ht="26.25" customHeight="1" x14ac:dyDescent="0.3">
      <c r="A31" s="3" t="s">
        <v>24</v>
      </c>
      <c r="B31" s="15">
        <v>869</v>
      </c>
      <c r="C31" s="15">
        <f>B31/B44*100</f>
        <v>0.18538864414553757</v>
      </c>
      <c r="D31" s="15">
        <v>1823</v>
      </c>
      <c r="E31" s="15">
        <f>D31/D44*100</f>
        <v>0.24020280864677407</v>
      </c>
      <c r="F31" s="15">
        <v>1275</v>
      </c>
      <c r="G31" s="10">
        <f>F31/F44*100</f>
        <v>0.22063633248770492</v>
      </c>
      <c r="H31" s="10">
        <f t="shared" si="0"/>
        <v>46.720368239355594</v>
      </c>
      <c r="I31" s="10">
        <f t="shared" si="1"/>
        <v>69.939659901261649</v>
      </c>
    </row>
    <row r="32" spans="1:9" ht="39" customHeight="1" x14ac:dyDescent="0.3">
      <c r="A32" s="3" t="s">
        <v>25</v>
      </c>
      <c r="B32" s="15">
        <v>575</v>
      </c>
      <c r="C32" s="15">
        <f>B32/B44*100</f>
        <v>0.122667975125068</v>
      </c>
      <c r="D32" s="15">
        <v>186</v>
      </c>
      <c r="E32" s="15">
        <f>D32/D44*100</f>
        <v>2.4507801650191976E-2</v>
      </c>
      <c r="F32" s="15">
        <v>648</v>
      </c>
      <c r="G32" s="10">
        <f>F32/F44*100</f>
        <v>0.11213517133492767</v>
      </c>
      <c r="H32" s="10">
        <f t="shared" si="0"/>
        <v>12.695652173913047</v>
      </c>
      <c r="I32" s="10">
        <f t="shared" si="1"/>
        <v>348.38709677419354</v>
      </c>
    </row>
    <row r="33" spans="1:9" ht="26.25" customHeight="1" x14ac:dyDescent="0.3">
      <c r="A33" s="3" t="s">
        <v>26</v>
      </c>
      <c r="B33" s="15">
        <f t="shared" ref="B33" si="2">B34+B41+B42+B43</f>
        <v>295343</v>
      </c>
      <c r="C33" s="15">
        <f>B33/B44*100</f>
        <v>63.007178743239933</v>
      </c>
      <c r="D33" s="15">
        <f>D34+D41+D42+D43</f>
        <v>459776</v>
      </c>
      <c r="E33" s="15">
        <f>D33/D44*100</f>
        <v>60.581177481283156</v>
      </c>
      <c r="F33" s="15">
        <f t="shared" ref="F33" si="3">F34+F41+F42+F43</f>
        <v>347135</v>
      </c>
      <c r="G33" s="10">
        <f>F33/F44*100</f>
        <v>60.071053551466235</v>
      </c>
      <c r="H33" s="10">
        <f t="shared" si="0"/>
        <v>17.536220597745668</v>
      </c>
      <c r="I33" s="10">
        <f t="shared" si="1"/>
        <v>75.50089608853007</v>
      </c>
    </row>
    <row r="34" spans="1:9" ht="70.5" customHeight="1" x14ac:dyDescent="0.3">
      <c r="A34" s="3" t="s">
        <v>27</v>
      </c>
      <c r="B34" s="15">
        <f t="shared" ref="B34" si="4">B35+B38+B39+B40</f>
        <v>296015</v>
      </c>
      <c r="C34" s="15">
        <f t="shared" ref="C34" si="5">C35+C38+C39+C40</f>
        <v>63.150540272429566</v>
      </c>
      <c r="D34" s="15">
        <f>D35+D38+D39+D40</f>
        <v>459382</v>
      </c>
      <c r="E34" s="15">
        <f>D34/D44*100</f>
        <v>60.529263105744576</v>
      </c>
      <c r="F34" s="15">
        <f t="shared" ref="F34" si="6">F35+F38+F39+F40</f>
        <v>346775.80000000005</v>
      </c>
      <c r="G34" s="10">
        <f>F34/F44*100</f>
        <v>60.008894672541082</v>
      </c>
      <c r="H34" s="10">
        <f t="shared" si="0"/>
        <v>17.148049929902214</v>
      </c>
      <c r="I34" s="10">
        <f t="shared" si="1"/>
        <v>75.487459238716369</v>
      </c>
    </row>
    <row r="35" spans="1:9" ht="51.75" customHeight="1" x14ac:dyDescent="0.3">
      <c r="A35" s="3" t="s">
        <v>28</v>
      </c>
      <c r="B35" s="15">
        <f>B36+B37</f>
        <v>54807</v>
      </c>
      <c r="C35" s="15">
        <f>B35/B44*100</f>
        <v>11.692284717703656</v>
      </c>
      <c r="D35" s="15">
        <f>D36+D37</f>
        <v>72338</v>
      </c>
      <c r="E35" s="15">
        <f>D35/D44*100</f>
        <v>9.5314266439332656</v>
      </c>
      <c r="F35" s="15">
        <f>F36+F37</f>
        <v>54254</v>
      </c>
      <c r="G35" s="10">
        <f>F35/F44*100</f>
        <v>9.3885518296376027</v>
      </c>
      <c r="H35" s="10">
        <f t="shared" si="0"/>
        <v>-1.0089952013428984</v>
      </c>
      <c r="I35" s="10">
        <f t="shared" si="1"/>
        <v>75.000691199646113</v>
      </c>
    </row>
    <row r="36" spans="1:9" ht="39" customHeight="1" x14ac:dyDescent="0.3">
      <c r="A36" s="3" t="s">
        <v>29</v>
      </c>
      <c r="B36" s="15">
        <v>54807</v>
      </c>
      <c r="C36" s="15">
        <f>B36/B44*100</f>
        <v>11.692284717703656</v>
      </c>
      <c r="D36" s="15">
        <v>72338</v>
      </c>
      <c r="E36" s="15">
        <f>D36/D44*100</f>
        <v>9.5314266439332656</v>
      </c>
      <c r="F36" s="15">
        <v>54254</v>
      </c>
      <c r="G36" s="10">
        <f>F36/F44*100</f>
        <v>9.3885518296376027</v>
      </c>
      <c r="H36" s="10">
        <f t="shared" si="0"/>
        <v>-1.0089952013428984</v>
      </c>
      <c r="I36" s="10">
        <f t="shared" si="1"/>
        <v>75.000691199646113</v>
      </c>
    </row>
    <row r="37" spans="1:9" ht="26.25" customHeight="1" x14ac:dyDescent="0.3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3">
      <c r="A38" s="20" t="s">
        <v>112</v>
      </c>
      <c r="B38" s="15">
        <v>30296</v>
      </c>
      <c r="C38" s="15">
        <f>B38/B44*100</f>
        <v>6.4632156076331482</v>
      </c>
      <c r="D38" s="15">
        <v>53516</v>
      </c>
      <c r="E38" s="15">
        <f>D38/D44*100</f>
        <v>7.0513952317831929</v>
      </c>
      <c r="F38" s="15">
        <v>50424.5</v>
      </c>
      <c r="G38" s="10">
        <f>F38/F44*100</f>
        <v>8.7258641157068837</v>
      </c>
      <c r="H38" s="10">
        <f t="shared" si="0"/>
        <v>66.439463955637706</v>
      </c>
      <c r="I38" s="10">
        <f t="shared" si="1"/>
        <v>94.223222961357351</v>
      </c>
    </row>
    <row r="39" spans="1:9" ht="26.25" customHeight="1" x14ac:dyDescent="0.3">
      <c r="A39" s="20" t="s">
        <v>113</v>
      </c>
      <c r="B39" s="15">
        <v>197853</v>
      </c>
      <c r="C39" s="15">
        <f>B39/B44*100</f>
        <v>42.209090230295786</v>
      </c>
      <c r="D39" s="15">
        <v>307718</v>
      </c>
      <c r="E39" s="15">
        <f>D39/ D44*100</f>
        <v>40.545654345127822</v>
      </c>
      <c r="F39" s="15">
        <v>223624.4</v>
      </c>
      <c r="G39" s="10">
        <f>F39/F44*100</f>
        <v>38.697778408441977</v>
      </c>
      <c r="H39" s="10">
        <f t="shared" si="0"/>
        <v>13.025529054398973</v>
      </c>
      <c r="I39" s="10">
        <f t="shared" si="1"/>
        <v>72.671861899531393</v>
      </c>
    </row>
    <row r="40" spans="1:9" ht="26.25" customHeight="1" x14ac:dyDescent="0.3">
      <c r="A40" s="3" t="s">
        <v>30</v>
      </c>
      <c r="B40" s="15">
        <v>13059</v>
      </c>
      <c r="C40" s="15">
        <f>B40/B44*100</f>
        <v>2.7859497167969791</v>
      </c>
      <c r="D40" s="15">
        <v>25810</v>
      </c>
      <c r="E40" s="15">
        <f>D40/ D44*100</f>
        <v>3.4007868849002953</v>
      </c>
      <c r="F40" s="15">
        <v>18472.900000000001</v>
      </c>
      <c r="G40" s="10">
        <f>F40/F44*100</f>
        <v>3.1967003187546075</v>
      </c>
      <c r="H40" s="10">
        <f t="shared" si="0"/>
        <v>41.457232559920385</v>
      </c>
      <c r="I40" s="10">
        <f t="shared" si="1"/>
        <v>71.572646261139099</v>
      </c>
    </row>
    <row r="41" spans="1:9" ht="35.25" customHeight="1" x14ac:dyDescent="0.3">
      <c r="A41" s="3" t="s">
        <v>31</v>
      </c>
      <c r="B41" s="15">
        <v>492</v>
      </c>
      <c r="C41" s="15">
        <f>B41/B44*100</f>
        <v>0.10496111958527557</v>
      </c>
      <c r="D41" s="15">
        <v>502</v>
      </c>
      <c r="E41" s="15">
        <f>D41/D44*100</f>
        <v>6.6144711980625659E-2</v>
      </c>
      <c r="F41" s="15">
        <v>447.6</v>
      </c>
      <c r="G41" s="10">
        <f>F41/F44*100</f>
        <v>7.745633131097783E-2</v>
      </c>
      <c r="H41" s="10">
        <f t="shared" si="0"/>
        <v>-9.0243902439024311</v>
      </c>
      <c r="I41" s="10">
        <f t="shared" si="1"/>
        <v>89.163346613545826</v>
      </c>
    </row>
    <row r="42" spans="1:9" ht="63.75" customHeight="1" x14ac:dyDescent="0.3">
      <c r="A42" s="3" t="s">
        <v>32</v>
      </c>
      <c r="B42" s="15">
        <v>396</v>
      </c>
      <c r="C42" s="15">
        <f>B42/B44*100</f>
        <v>8.448090112961204E-2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>
        <f t="shared" si="0"/>
        <v>-100</v>
      </c>
      <c r="I42" s="10"/>
    </row>
    <row r="43" spans="1:9" ht="39" customHeight="1" x14ac:dyDescent="0.3">
      <c r="A43" s="3" t="s">
        <v>33</v>
      </c>
      <c r="B43" s="15">
        <v>-1560</v>
      </c>
      <c r="C43" s="15">
        <f>B43/B44*100</f>
        <v>-0.33280354990453231</v>
      </c>
      <c r="D43" s="15">
        <v>-108</v>
      </c>
      <c r="E43" s="15">
        <f>D43/D44*100</f>
        <v>-1.4230336442046956E-2</v>
      </c>
      <c r="F43" s="15">
        <v>-88.4</v>
      </c>
      <c r="G43" s="10">
        <f>F43/F44*100</f>
        <v>-1.5297452385814208E-2</v>
      </c>
      <c r="H43" s="10">
        <f t="shared" si="0"/>
        <v>-94.333333333333329</v>
      </c>
      <c r="I43" s="10">
        <f t="shared" si="1"/>
        <v>81.851851851851848</v>
      </c>
    </row>
    <row r="44" spans="1:9" s="14" customFormat="1" ht="15" customHeight="1" x14ac:dyDescent="0.3">
      <c r="A44" s="12" t="s">
        <v>34</v>
      </c>
      <c r="B44" s="16">
        <f>B8+B33</f>
        <v>468745</v>
      </c>
      <c r="C44" s="16">
        <f t="shared" ref="C44:I44" si="7">C33+C8</f>
        <v>100</v>
      </c>
      <c r="D44" s="16">
        <f t="shared" si="7"/>
        <v>758942</v>
      </c>
      <c r="E44" s="16">
        <f t="shared" si="7"/>
        <v>100</v>
      </c>
      <c r="F44" s="16">
        <f t="shared" si="7"/>
        <v>577874</v>
      </c>
      <c r="G44" s="16">
        <f t="shared" si="7"/>
        <v>100</v>
      </c>
      <c r="H44" s="16">
        <f t="shared" si="7"/>
        <v>50.6021598602686</v>
      </c>
      <c r="I44" s="16">
        <f t="shared" si="7"/>
        <v>152.62831030003807</v>
      </c>
    </row>
    <row r="45" spans="1:9" ht="26.25" customHeight="1" x14ac:dyDescent="0.3">
      <c r="A45" s="3" t="s">
        <v>35</v>
      </c>
      <c r="B45" s="17">
        <f>SUM(B46:B53)</f>
        <v>57288.200000000004</v>
      </c>
      <c r="C45" s="9">
        <f>B45/B92*100</f>
        <v>12.584612153747537</v>
      </c>
      <c r="D45" s="17">
        <f>SUM(D46:D53)</f>
        <v>115378.5</v>
      </c>
      <c r="E45" s="9">
        <f>D45/D92*100</f>
        <v>11.845748242031352</v>
      </c>
      <c r="F45" s="17">
        <f>SUM(F46:F53)</f>
        <v>69010.8</v>
      </c>
      <c r="G45" s="9">
        <f>F45/F92*100</f>
        <v>13.038625890998654</v>
      </c>
      <c r="H45" s="9">
        <f>F45/B45*100-100</f>
        <v>20.462503622037346</v>
      </c>
      <c r="I45" s="10">
        <f t="shared" ref="I45:I68" si="8">F45/D45*100</f>
        <v>59.812530064093394</v>
      </c>
    </row>
    <row r="46" spans="1:9" ht="53.25" customHeight="1" x14ac:dyDescent="0.3">
      <c r="A46" s="3" t="s">
        <v>103</v>
      </c>
      <c r="B46" s="23">
        <v>4626.8</v>
      </c>
      <c r="C46" s="9">
        <f>B46/B92*100</f>
        <v>1.0163783032624363</v>
      </c>
      <c r="D46" s="17">
        <v>7256.7</v>
      </c>
      <c r="E46" s="9">
        <f>D46/D92*100</f>
        <v>0.74503517785331674</v>
      </c>
      <c r="F46" s="17">
        <v>4988.7</v>
      </c>
      <c r="G46" s="9">
        <f>F46/F92*100</f>
        <v>0.9425451231173233</v>
      </c>
      <c r="H46" s="9">
        <f>F46/B46*100-100</f>
        <v>7.8218206968098798</v>
      </c>
      <c r="I46" s="10">
        <f t="shared" si="8"/>
        <v>68.746124271363016</v>
      </c>
    </row>
    <row r="47" spans="1:9" ht="81.75" customHeight="1" x14ac:dyDescent="0.3">
      <c r="A47" s="3" t="s">
        <v>36</v>
      </c>
      <c r="B47" s="23">
        <v>193.1</v>
      </c>
      <c r="C47" s="9">
        <f>B47/B92*100</f>
        <v>4.241865876199024E-2</v>
      </c>
      <c r="D47" s="17">
        <v>584</v>
      </c>
      <c r="E47" s="9">
        <f>D47/D92*100</f>
        <v>5.9958458233954411E-2</v>
      </c>
      <c r="F47" s="17">
        <v>367.4</v>
      </c>
      <c r="G47" s="9">
        <f>F47/F92*100</f>
        <v>6.9415093758555244E-2</v>
      </c>
      <c r="H47" s="9">
        <f>F47/B47*100-100</f>
        <v>90.264111859140343</v>
      </c>
      <c r="I47" s="10">
        <f t="shared" si="8"/>
        <v>62.910958904109584</v>
      </c>
    </row>
    <row r="48" spans="1:9" ht="105.75" customHeight="1" x14ac:dyDescent="0.3">
      <c r="A48" s="3" t="s">
        <v>37</v>
      </c>
      <c r="B48" s="23">
        <v>23145.5</v>
      </c>
      <c r="C48" s="9">
        <f>B48/B92*100</f>
        <v>5.0844177440478768</v>
      </c>
      <c r="D48" s="17">
        <v>32548.799999999999</v>
      </c>
      <c r="E48" s="9">
        <f>D48/D92*100</f>
        <v>3.3417394954885884</v>
      </c>
      <c r="F48" s="17">
        <v>22788.5</v>
      </c>
      <c r="G48" s="9">
        <f>F48/F92*100</f>
        <v>4.3055684924247046</v>
      </c>
      <c r="H48" s="9">
        <f>F48/B48*100-100</f>
        <v>-1.5424164524421684</v>
      </c>
      <c r="I48" s="10">
        <f t="shared" si="8"/>
        <v>70.013333824902915</v>
      </c>
    </row>
    <row r="49" spans="1:9" ht="15" customHeight="1" x14ac:dyDescent="0.3">
      <c r="A49" s="3" t="s">
        <v>38</v>
      </c>
      <c r="B49" s="23">
        <v>0</v>
      </c>
      <c r="C49" s="9">
        <f>B49/B92*100</f>
        <v>0</v>
      </c>
      <c r="D49" s="17">
        <v>1.8</v>
      </c>
      <c r="E49" s="9">
        <f>D49/D92*100</f>
        <v>1.8480346715944853E-4</v>
      </c>
      <c r="F49" s="17">
        <v>1.8</v>
      </c>
      <c r="G49" s="9">
        <f>F49/F92*100</f>
        <v>3.4008483605171326E-4</v>
      </c>
      <c r="H49" s="9" t="e">
        <f t="shared" ref="H49:H52" si="9">F49/B49*100-100</f>
        <v>#DIV/0!</v>
      </c>
      <c r="I49" s="10">
        <f t="shared" si="8"/>
        <v>100</v>
      </c>
    </row>
    <row r="50" spans="1:9" ht="64.5" customHeight="1" x14ac:dyDescent="0.3">
      <c r="A50" s="3" t="s">
        <v>39</v>
      </c>
      <c r="B50" s="23">
        <v>5934.4</v>
      </c>
      <c r="C50" s="9">
        <f>B50/B92*100</f>
        <v>1.3036213804099164</v>
      </c>
      <c r="D50" s="17">
        <v>10335.1</v>
      </c>
      <c r="E50" s="9">
        <f>D50/D92*100</f>
        <v>1.0610901741331205</v>
      </c>
      <c r="F50" s="17">
        <v>6838.7</v>
      </c>
      <c r="G50" s="9">
        <f>F50/F92*100</f>
        <v>1.292076760170473</v>
      </c>
      <c r="H50" s="9">
        <f t="shared" si="9"/>
        <v>15.238271771366939</v>
      </c>
      <c r="I50" s="10">
        <f t="shared" si="8"/>
        <v>66.169654865458483</v>
      </c>
    </row>
    <row r="51" spans="1:9" ht="32.25" customHeight="1" x14ac:dyDescent="0.3">
      <c r="A51" s="3" t="s">
        <v>104</v>
      </c>
      <c r="B51" s="23">
        <v>0</v>
      </c>
      <c r="C51" s="9"/>
      <c r="D51" s="17">
        <v>815.8</v>
      </c>
      <c r="E51" s="9"/>
      <c r="F51" s="17">
        <v>815.8</v>
      </c>
      <c r="G51" s="9"/>
      <c r="H51" s="9" t="e">
        <f t="shared" si="9"/>
        <v>#DIV/0!</v>
      </c>
      <c r="I51" s="10">
        <f t="shared" si="8"/>
        <v>100</v>
      </c>
    </row>
    <row r="52" spans="1:9" ht="15" customHeight="1" x14ac:dyDescent="0.3">
      <c r="A52" s="3" t="s">
        <v>40</v>
      </c>
      <c r="B52" s="23">
        <v>0</v>
      </c>
      <c r="C52" s="9">
        <f>B52/B92*100</f>
        <v>0</v>
      </c>
      <c r="D52" s="17">
        <v>500</v>
      </c>
      <c r="E52" s="9">
        <f>D52/D92*100</f>
        <v>5.1334296433180153E-2</v>
      </c>
      <c r="F52" s="17">
        <v>0</v>
      </c>
      <c r="G52" s="9">
        <f>F52/F92*100</f>
        <v>0</v>
      </c>
      <c r="H52" s="9" t="e">
        <f t="shared" si="9"/>
        <v>#DIV/0!</v>
      </c>
      <c r="I52" s="10">
        <f t="shared" si="8"/>
        <v>0</v>
      </c>
    </row>
    <row r="53" spans="1:9" ht="26.25" customHeight="1" x14ac:dyDescent="0.3">
      <c r="A53" s="3" t="s">
        <v>41</v>
      </c>
      <c r="B53" s="23">
        <v>23388.400000000001</v>
      </c>
      <c r="C53" s="9">
        <f>B53/B92*100</f>
        <v>5.1377760672653165</v>
      </c>
      <c r="D53" s="17">
        <v>63336.3</v>
      </c>
      <c r="E53" s="9">
        <f>D53/D92*100</f>
        <v>6.5026487983616557</v>
      </c>
      <c r="F53" s="17">
        <v>33209.9</v>
      </c>
      <c r="G53" s="9">
        <f>F53/F92*100</f>
        <v>6.2745463315521066</v>
      </c>
      <c r="H53" s="9">
        <f>F53/B53*100-100</f>
        <v>41.993039284431575</v>
      </c>
      <c r="I53" s="10">
        <f t="shared" si="8"/>
        <v>52.43422808089516</v>
      </c>
    </row>
    <row r="54" spans="1:9" ht="15" customHeight="1" x14ac:dyDescent="0.3">
      <c r="A54" s="3" t="s">
        <v>42</v>
      </c>
      <c r="B54" s="17">
        <f>B55</f>
        <v>1264.5999999999999</v>
      </c>
      <c r="C54" s="9">
        <f>B54/B92*100</f>
        <v>0.27779718213574756</v>
      </c>
      <c r="D54" s="17">
        <f>D55</f>
        <v>2207.4</v>
      </c>
      <c r="E54" s="9">
        <f>D54/D92*100</f>
        <v>0.22663065189320375</v>
      </c>
      <c r="F54" s="17">
        <f>F55</f>
        <v>1394.7</v>
      </c>
      <c r="G54" s="9">
        <f>F54/F92*100</f>
        <v>0.26350906713406913</v>
      </c>
      <c r="H54" s="9">
        <f>F54/B54*100-100</f>
        <v>10.287838051557813</v>
      </c>
      <c r="I54" s="10">
        <f t="shared" si="8"/>
        <v>63.18293014406089</v>
      </c>
    </row>
    <row r="55" spans="1:9" ht="26.25" customHeight="1" x14ac:dyDescent="0.3">
      <c r="A55" s="3" t="s">
        <v>43</v>
      </c>
      <c r="B55" s="24">
        <v>1264.5999999999999</v>
      </c>
      <c r="C55" s="9">
        <f>B55/B92*100</f>
        <v>0.27779718213574756</v>
      </c>
      <c r="D55" s="17">
        <v>2207.4</v>
      </c>
      <c r="E55" s="9">
        <f>D55/D92*100</f>
        <v>0.22663065189320375</v>
      </c>
      <c r="F55" s="17">
        <v>1394.7</v>
      </c>
      <c r="G55" s="9">
        <f>F55/F92*100</f>
        <v>0.26350906713406913</v>
      </c>
      <c r="H55" s="9">
        <f t="shared" ref="H55:H105" si="10">F55/B55*100-100</f>
        <v>10.287838051557813</v>
      </c>
      <c r="I55" s="10">
        <f t="shared" si="8"/>
        <v>63.18293014406089</v>
      </c>
    </row>
    <row r="56" spans="1:9" ht="51.75" customHeight="1" x14ac:dyDescent="0.3">
      <c r="A56" s="3" t="s">
        <v>44</v>
      </c>
      <c r="B56" s="17">
        <f>SUM(B57:B58)</f>
        <v>1221.9000000000001</v>
      </c>
      <c r="C56" s="9">
        <f>B56/B92*100</f>
        <v>0.26841718871712</v>
      </c>
      <c r="D56" s="17">
        <f>SUM(D57:D58)</f>
        <v>2243</v>
      </c>
      <c r="E56" s="9">
        <f>D56/D92*100</f>
        <v>0.23028565379924615</v>
      </c>
      <c r="F56" s="17">
        <v>662</v>
      </c>
      <c r="G56" s="9">
        <f>F56/F92*100</f>
        <v>0.12507564525901899</v>
      </c>
      <c r="H56" s="9">
        <f t="shared" si="10"/>
        <v>-45.822080366642112</v>
      </c>
      <c r="I56" s="10">
        <f t="shared" si="8"/>
        <v>29.51404369148462</v>
      </c>
    </row>
    <row r="57" spans="1:9" ht="20.25" customHeight="1" x14ac:dyDescent="0.3">
      <c r="A57" s="3" t="s">
        <v>105</v>
      </c>
      <c r="B57" s="25">
        <v>0</v>
      </c>
      <c r="C57" s="9">
        <f>B57/B92*100</f>
        <v>0</v>
      </c>
      <c r="D57" s="17">
        <v>360</v>
      </c>
      <c r="E57" s="9">
        <f>D57/D92*100</f>
        <v>3.6960693431889707E-2</v>
      </c>
      <c r="F57" s="17">
        <v>0</v>
      </c>
      <c r="G57" s="9">
        <f>F57/F92*100</f>
        <v>0</v>
      </c>
      <c r="H57" s="9" t="e">
        <f t="shared" si="10"/>
        <v>#DIV/0!</v>
      </c>
      <c r="I57" s="10">
        <f t="shared" si="8"/>
        <v>0</v>
      </c>
    </row>
    <row r="58" spans="1:9" ht="66" customHeight="1" x14ac:dyDescent="0.3">
      <c r="A58" s="3" t="s">
        <v>102</v>
      </c>
      <c r="B58" s="25">
        <v>1221.9000000000001</v>
      </c>
      <c r="C58" s="9">
        <f>B58/B92*100</f>
        <v>0.26841718871712</v>
      </c>
      <c r="D58" s="17">
        <v>1883</v>
      </c>
      <c r="E58" s="9">
        <f>D58/D92*100</f>
        <v>0.19332496036735644</v>
      </c>
      <c r="F58" s="17">
        <v>662.1</v>
      </c>
      <c r="G58" s="9">
        <f>F58/F92*100</f>
        <v>0.12509453886102187</v>
      </c>
      <c r="H58" s="9">
        <f t="shared" si="10"/>
        <v>-45.813896390866681</v>
      </c>
      <c r="I58" s="10">
        <f t="shared" si="8"/>
        <v>35.161975570897511</v>
      </c>
    </row>
    <row r="59" spans="1:9" ht="26.25" customHeight="1" x14ac:dyDescent="0.3">
      <c r="A59" s="3" t="s">
        <v>45</v>
      </c>
      <c r="B59" s="17">
        <f>SUM(B60:B63)</f>
        <v>16946.7</v>
      </c>
      <c r="C59" s="9">
        <f>B59/B92*100</f>
        <v>3.722715092914656</v>
      </c>
      <c r="D59" s="17">
        <f>SUM(D60:D63)</f>
        <v>39727.499999999993</v>
      </c>
      <c r="E59" s="9">
        <f>D59/D92*100</f>
        <v>4.0787665230983281</v>
      </c>
      <c r="F59" s="17">
        <f>SUM(F60:F63)</f>
        <v>19043.3</v>
      </c>
      <c r="G59" s="9">
        <f>F59/F92*100</f>
        <v>3.5979653102131062</v>
      </c>
      <c r="H59" s="9">
        <f t="shared" si="10"/>
        <v>12.371730189358402</v>
      </c>
      <c r="I59" s="10">
        <f t="shared" si="8"/>
        <v>47.93480586495501</v>
      </c>
    </row>
    <row r="60" spans="1:9" ht="26.25" customHeight="1" x14ac:dyDescent="0.3">
      <c r="A60" s="3" t="s">
        <v>116</v>
      </c>
      <c r="B60" s="25">
        <v>0</v>
      </c>
      <c r="C60" s="9">
        <f>B60/B92*100</f>
        <v>0</v>
      </c>
      <c r="D60" s="17">
        <v>498.2</v>
      </c>
      <c r="E60" s="9">
        <f>D60/D92*100</f>
        <v>5.1149492966020706E-2</v>
      </c>
      <c r="F60" s="17">
        <v>497.6</v>
      </c>
      <c r="G60" s="9">
        <f>F60/F92*100</f>
        <v>9.4014563566295839E-2</v>
      </c>
      <c r="H60" s="9" t="e">
        <f t="shared" si="10"/>
        <v>#DIV/0!</v>
      </c>
      <c r="I60" s="10">
        <f t="shared" si="8"/>
        <v>99.879566439181062</v>
      </c>
    </row>
    <row r="61" spans="1:9" ht="26.25" customHeight="1" x14ac:dyDescent="0.3">
      <c r="A61" s="3" t="s">
        <v>46</v>
      </c>
      <c r="B61" s="26">
        <v>169.1</v>
      </c>
      <c r="C61" s="9">
        <f>B61/B92*100</f>
        <v>3.7146531313581296E-2</v>
      </c>
      <c r="D61" s="17">
        <v>1139.9000000000001</v>
      </c>
      <c r="E61" s="9">
        <f>D61/D92*100</f>
        <v>0.11703192900836411</v>
      </c>
      <c r="F61" s="17">
        <v>0</v>
      </c>
      <c r="G61" s="9">
        <f>F61/F92*100</f>
        <v>0</v>
      </c>
      <c r="H61" s="9">
        <f t="shared" si="10"/>
        <v>-100</v>
      </c>
      <c r="I61" s="10">
        <f t="shared" si="8"/>
        <v>0</v>
      </c>
    </row>
    <row r="62" spans="1:9" ht="26.25" customHeight="1" x14ac:dyDescent="0.3">
      <c r="A62" s="3" t="s">
        <v>47</v>
      </c>
      <c r="B62" s="26">
        <v>15684.2</v>
      </c>
      <c r="C62" s="9">
        <f>B62/B92*100</f>
        <v>3.4453792219306436</v>
      </c>
      <c r="D62" s="17">
        <v>35007.699999999997</v>
      </c>
      <c r="E62" s="9">
        <f>D62/D92*100</f>
        <v>3.5941912984876812</v>
      </c>
      <c r="F62" s="17">
        <v>17739</v>
      </c>
      <c r="G62" s="9">
        <f>F62/F92*100</f>
        <v>3.3515360592896344</v>
      </c>
      <c r="H62" s="9">
        <f t="shared" si="10"/>
        <v>13.101082618176235</v>
      </c>
      <c r="I62" s="10">
        <f t="shared" si="8"/>
        <v>50.671709366796449</v>
      </c>
    </row>
    <row r="63" spans="1:9" ht="26.25" customHeight="1" x14ac:dyDescent="0.3">
      <c r="A63" s="3" t="s">
        <v>48</v>
      </c>
      <c r="B63" s="26">
        <v>1093.4000000000001</v>
      </c>
      <c r="C63" s="9">
        <f>B63/B92*100</f>
        <v>0.24018933967043052</v>
      </c>
      <c r="D63" s="17">
        <v>3081.7</v>
      </c>
      <c r="E63" s="9">
        <f>D63/D92*100</f>
        <v>0.31639380263626254</v>
      </c>
      <c r="F63" s="17">
        <v>806.7</v>
      </c>
      <c r="G63" s="9">
        <f>F63/F92*100</f>
        <v>0.15241468735717617</v>
      </c>
      <c r="H63" s="9">
        <f t="shared" si="10"/>
        <v>-26.2209621364551</v>
      </c>
      <c r="I63" s="10">
        <f t="shared" si="8"/>
        <v>26.177110036668079</v>
      </c>
    </row>
    <row r="64" spans="1:9" ht="26.25" customHeight="1" x14ac:dyDescent="0.3">
      <c r="A64" s="3" t="s">
        <v>49</v>
      </c>
      <c r="B64" s="17">
        <f>SUM(B65:B67)</f>
        <v>12181.5</v>
      </c>
      <c r="C64" s="9">
        <f>B64/B92*100</f>
        <v>2.6759341880330609</v>
      </c>
      <c r="D64" s="17">
        <f>SUM(D65:D67)</f>
        <v>214842.1</v>
      </c>
      <c r="E64" s="9">
        <f>D64/D92*100</f>
        <v>22.057536095453866</v>
      </c>
      <c r="F64" s="17">
        <f>SUM(F65:F67)</f>
        <v>35290.400000000001</v>
      </c>
      <c r="G64" s="9">
        <f>F64/F92*100</f>
        <v>6.6676277212218791</v>
      </c>
      <c r="H64" s="9">
        <f t="shared" si="10"/>
        <v>189.70488035135247</v>
      </c>
      <c r="I64" s="10">
        <f t="shared" si="8"/>
        <v>16.426203244150006</v>
      </c>
    </row>
    <row r="65" spans="1:9" ht="15" customHeight="1" x14ac:dyDescent="0.3">
      <c r="A65" s="3" t="s">
        <v>50</v>
      </c>
      <c r="B65" s="27">
        <v>1964.4</v>
      </c>
      <c r="C65" s="9">
        <f>B65/B92*100</f>
        <v>0.43152363165227153</v>
      </c>
      <c r="D65" s="17">
        <v>163608.70000000001</v>
      </c>
      <c r="E65" s="9">
        <f>D65/D92*100</f>
        <v>16.797475009694484</v>
      </c>
      <c r="F65" s="17">
        <v>23289</v>
      </c>
      <c r="G65" s="9">
        <f>F65/F92*100</f>
        <v>4.4001309704490836</v>
      </c>
      <c r="H65" s="9">
        <f t="shared" si="10"/>
        <v>1085.5528405620037</v>
      </c>
      <c r="I65" s="10">
        <f t="shared" si="8"/>
        <v>14.234573100330239</v>
      </c>
    </row>
    <row r="66" spans="1:9" ht="15" customHeight="1" x14ac:dyDescent="0.3">
      <c r="A66" s="3" t="s">
        <v>51</v>
      </c>
      <c r="B66" s="27">
        <v>603</v>
      </c>
      <c r="C66" s="9">
        <f>B66/B92*100</f>
        <v>0.13246220214127455</v>
      </c>
      <c r="D66" s="17">
        <v>35905</v>
      </c>
      <c r="E66" s="9">
        <f>D66/D92*100</f>
        <v>3.6863158268666667</v>
      </c>
      <c r="F66" s="17">
        <v>1674.2</v>
      </c>
      <c r="G66" s="9">
        <f>F66/F92*100</f>
        <v>0.31631668473209912</v>
      </c>
      <c r="H66" s="9">
        <f t="shared" si="10"/>
        <v>177.64510779436154</v>
      </c>
      <c r="I66" s="10">
        <f t="shared" si="8"/>
        <v>4.6628603258599082</v>
      </c>
    </row>
    <row r="67" spans="1:9" ht="15" customHeight="1" x14ac:dyDescent="0.3">
      <c r="A67" s="3" t="s">
        <v>52</v>
      </c>
      <c r="B67" s="27">
        <v>9614.1</v>
      </c>
      <c r="C67" s="9">
        <f>B67/B92*100</f>
        <v>2.111948354239515</v>
      </c>
      <c r="D67" s="17">
        <v>15328.4</v>
      </c>
      <c r="E67" s="9">
        <f>D67/D92*100</f>
        <v>1.5737452588927174</v>
      </c>
      <c r="F67" s="17">
        <v>10327.200000000001</v>
      </c>
      <c r="G67" s="9">
        <f>F67/F92*100</f>
        <v>1.9511800660406964</v>
      </c>
      <c r="H67" s="9">
        <f t="shared" si="10"/>
        <v>7.4172309420538625</v>
      </c>
      <c r="I67" s="10">
        <f t="shared" si="8"/>
        <v>67.37298087210668</v>
      </c>
    </row>
    <row r="68" spans="1:9" ht="15" customHeight="1" x14ac:dyDescent="0.3">
      <c r="A68" s="3" t="s">
        <v>53</v>
      </c>
      <c r="B68" s="17">
        <f>SUM(B69:B74)</f>
        <v>311161</v>
      </c>
      <c r="C68" s="9">
        <f>B68/B92*100</f>
        <v>68.353352040598878</v>
      </c>
      <c r="D68" s="17">
        <f>SUM(D69:D74)</f>
        <v>510387.7</v>
      </c>
      <c r="E68" s="9">
        <f>D68/D92*100</f>
        <v>52.40078697529804</v>
      </c>
      <c r="F68" s="17">
        <f>SUM(F69:F74)</f>
        <v>341900.9</v>
      </c>
      <c r="G68" s="9">
        <f>F68/F92*100</f>
        <v>64.597395290240684</v>
      </c>
      <c r="H68" s="9">
        <f t="shared" si="10"/>
        <v>9.8790979589344516</v>
      </c>
      <c r="I68" s="10">
        <f t="shared" si="8"/>
        <v>66.988467786351436</v>
      </c>
    </row>
    <row r="69" spans="1:9" ht="15" customHeight="1" x14ac:dyDescent="0.3">
      <c r="A69" s="3" t="s">
        <v>54</v>
      </c>
      <c r="B69" s="28">
        <v>107847.2</v>
      </c>
      <c r="C69" s="9">
        <f>B69/B92*100</f>
        <v>23.691007639752012</v>
      </c>
      <c r="D69" s="34">
        <v>167030.39999999999</v>
      </c>
      <c r="E69" s="9">
        <f>D69/D92*100</f>
        <v>17.148776133905308</v>
      </c>
      <c r="F69" s="35">
        <v>116784.1</v>
      </c>
      <c r="G69" s="9">
        <f>F69/F92*100</f>
        <v>22.06472305663716</v>
      </c>
      <c r="H69" s="9">
        <f t="shared" si="10"/>
        <v>8.2866314563567727</v>
      </c>
      <c r="I69" s="10">
        <f t="shared" ref="I69:I105" si="11">F69/D69*100</f>
        <v>69.917871237810601</v>
      </c>
    </row>
    <row r="70" spans="1:9" ht="15" customHeight="1" x14ac:dyDescent="0.3">
      <c r="A70" s="3" t="s">
        <v>55</v>
      </c>
      <c r="B70" s="28">
        <v>179661.5</v>
      </c>
      <c r="C70" s="9">
        <f>B70/B92*100</f>
        <v>39.46659689884676</v>
      </c>
      <c r="D70" s="34">
        <v>281086.09999999998</v>
      </c>
      <c r="E70" s="9">
        <f>D70/D92*100</f>
        <v>28.858714361293035</v>
      </c>
      <c r="F70" s="35">
        <v>201183.9</v>
      </c>
      <c r="G70" s="9">
        <f>F70/F92*100</f>
        <v>38.010885359857923</v>
      </c>
      <c r="H70" s="9">
        <f t="shared" si="10"/>
        <v>11.979416847794312</v>
      </c>
      <c r="I70" s="10">
        <f t="shared" si="11"/>
        <v>71.573763341552649</v>
      </c>
    </row>
    <row r="71" spans="1:9" ht="26.25" customHeight="1" x14ac:dyDescent="0.3">
      <c r="A71" s="3" t="s">
        <v>56</v>
      </c>
      <c r="B71" s="28">
        <v>22256.7</v>
      </c>
      <c r="C71" s="9">
        <f>B71/B92*100</f>
        <v>4.8891732908751333</v>
      </c>
      <c r="D71" s="34">
        <v>59695.1</v>
      </c>
      <c r="E71" s="9">
        <f>D71/D92*100</f>
        <v>6.1288119180166651</v>
      </c>
      <c r="F71" s="35">
        <v>22461.7</v>
      </c>
      <c r="G71" s="9">
        <f>F71/F92*100</f>
        <v>4.243824201079315</v>
      </c>
      <c r="H71" s="9">
        <f t="shared" si="10"/>
        <v>0.92107095840803765</v>
      </c>
      <c r="I71" s="10">
        <f t="shared" si="11"/>
        <v>37.627376451333525</v>
      </c>
    </row>
    <row r="72" spans="1:9" ht="36.75" customHeight="1" x14ac:dyDescent="0.3">
      <c r="A72" s="3" t="s">
        <v>57</v>
      </c>
      <c r="B72" s="28">
        <v>24.8</v>
      </c>
      <c r="C72" s="9">
        <f>B72/B92*100</f>
        <v>5.4478650300225683E-3</v>
      </c>
      <c r="D72" s="17">
        <v>165</v>
      </c>
      <c r="E72" s="9">
        <f>D72/D92*100</f>
        <v>1.6940317822949448E-2</v>
      </c>
      <c r="F72" s="35">
        <v>22.3</v>
      </c>
      <c r="G72" s="9">
        <f>F72/F92*100</f>
        <v>4.2132732466406697E-3</v>
      </c>
      <c r="H72" s="9">
        <f t="shared" si="10"/>
        <v>-10.08064516129032</v>
      </c>
      <c r="I72" s="10">
        <f t="shared" si="11"/>
        <v>13.515151515151516</v>
      </c>
    </row>
    <row r="73" spans="1:9" ht="15" customHeight="1" x14ac:dyDescent="0.3">
      <c r="A73" s="3" t="s">
        <v>58</v>
      </c>
      <c r="B73" s="28">
        <v>170.8</v>
      </c>
      <c r="C73" s="9">
        <f>B73/B92*100</f>
        <v>3.7519973674510272E-2</v>
      </c>
      <c r="D73" s="17">
        <v>379.4</v>
      </c>
      <c r="E73" s="9">
        <f>D73/D92*100</f>
        <v>3.8952464133497094E-2</v>
      </c>
      <c r="F73" s="35">
        <v>281.7</v>
      </c>
      <c r="G73" s="9">
        <f>F73/F92*100</f>
        <v>5.3223276842093124E-2</v>
      </c>
      <c r="H73" s="9">
        <f t="shared" si="10"/>
        <v>64.929742388758768</v>
      </c>
      <c r="I73" s="10">
        <f t="shared" si="11"/>
        <v>74.248813916710603</v>
      </c>
    </row>
    <row r="74" spans="1:9" ht="26.25" customHeight="1" x14ac:dyDescent="0.3">
      <c r="A74" s="3" t="s">
        <v>59</v>
      </c>
      <c r="B74" s="28">
        <v>1200</v>
      </c>
      <c r="C74" s="9">
        <f>B74/B92*100</f>
        <v>0.26360637242044688</v>
      </c>
      <c r="D74" s="17">
        <v>2031.7</v>
      </c>
      <c r="E74" s="9">
        <f>D74/D92*100</f>
        <v>0.20859178012658425</v>
      </c>
      <c r="F74" s="35">
        <v>1167.2</v>
      </c>
      <c r="G74" s="9">
        <f>F74/F92*100</f>
        <v>0.22052612257753315</v>
      </c>
      <c r="H74" s="9">
        <f t="shared" si="10"/>
        <v>-2.7333333333333343</v>
      </c>
      <c r="I74" s="10">
        <f t="shared" si="11"/>
        <v>57.44942658857115</v>
      </c>
    </row>
    <row r="75" spans="1:9" ht="26.25" customHeight="1" x14ac:dyDescent="0.3">
      <c r="A75" s="3" t="s">
        <v>60</v>
      </c>
      <c r="B75" s="17">
        <f>B76</f>
        <v>32184</v>
      </c>
      <c r="C75" s="9">
        <f>B75/B92*100</f>
        <v>7.0699229083163839</v>
      </c>
      <c r="D75" s="17">
        <f>D76</f>
        <v>49530.5</v>
      </c>
      <c r="E75" s="9">
        <f>D75/D92*100</f>
        <v>5.0852267389672594</v>
      </c>
      <c r="F75" s="35">
        <f>F76</f>
        <v>35153</v>
      </c>
      <c r="G75" s="9">
        <f>F75/F92*100</f>
        <v>6.6416679120699316</v>
      </c>
      <c r="H75" s="9">
        <f t="shared" si="10"/>
        <v>9.2250807854834704</v>
      </c>
      <c r="I75" s="10">
        <f t="shared" si="11"/>
        <v>70.972431128294687</v>
      </c>
    </row>
    <row r="76" spans="1:9" ht="15" customHeight="1" x14ac:dyDescent="0.3">
      <c r="A76" s="3" t="s">
        <v>61</v>
      </c>
      <c r="B76" s="29">
        <v>32184</v>
      </c>
      <c r="C76" s="9">
        <f>B76/B92*100</f>
        <v>7.0699229083163839</v>
      </c>
      <c r="D76" s="17">
        <v>49530.5</v>
      </c>
      <c r="E76" s="9">
        <f>D76/D92*100</f>
        <v>5.0852267389672594</v>
      </c>
      <c r="F76" s="17">
        <v>35153</v>
      </c>
      <c r="G76" s="9">
        <f>F76/F92*100</f>
        <v>6.6416679120699316</v>
      </c>
      <c r="H76" s="9">
        <f t="shared" si="10"/>
        <v>9.2250807854834704</v>
      </c>
      <c r="I76" s="10">
        <f t="shared" si="11"/>
        <v>70.972431128294687</v>
      </c>
    </row>
    <row r="77" spans="1:9" ht="15" customHeight="1" x14ac:dyDescent="0.3">
      <c r="A77" s="3" t="s">
        <v>62</v>
      </c>
      <c r="B77" s="17">
        <f>SUM(B78:B81)</f>
        <v>16170.4</v>
      </c>
      <c r="C77" s="9">
        <f>B77/B92*100</f>
        <v>3.5521837371563283</v>
      </c>
      <c r="D77" s="17">
        <f>SUM(D78:D81)</f>
        <v>28202.7</v>
      </c>
      <c r="E77" s="9">
        <f>D77/D92*100</f>
        <v>2.8955315240321</v>
      </c>
      <c r="F77" s="17">
        <f>SUM(F78:F81)</f>
        <v>18235.8</v>
      </c>
      <c r="G77" s="9">
        <f>F77/F92*100</f>
        <v>3.445399474039907</v>
      </c>
      <c r="H77" s="9">
        <f t="shared" si="10"/>
        <v>12.772720526393911</v>
      </c>
      <c r="I77" s="10">
        <f t="shared" si="11"/>
        <v>64.659766618089748</v>
      </c>
    </row>
    <row r="78" spans="1:9" ht="15" customHeight="1" x14ac:dyDescent="0.3">
      <c r="A78" s="3" t="s">
        <v>63</v>
      </c>
      <c r="B78" s="30">
        <v>3196.2</v>
      </c>
      <c r="C78" s="9">
        <f>B78/B92*100</f>
        <v>0.70211557294186011</v>
      </c>
      <c r="D78" s="17">
        <v>4300.5</v>
      </c>
      <c r="E78" s="9">
        <f>D78/D92*100</f>
        <v>0.44152628362178248</v>
      </c>
      <c r="F78" s="17">
        <v>3056.9</v>
      </c>
      <c r="G78" s="9">
        <f>F78/F92*100</f>
        <v>0.5775585196258235</v>
      </c>
      <c r="H78" s="9">
        <f t="shared" si="10"/>
        <v>-4.3583004818221553</v>
      </c>
      <c r="I78" s="10">
        <f t="shared" si="11"/>
        <v>71.082432275316819</v>
      </c>
    </row>
    <row r="79" spans="1:9" ht="26.25" customHeight="1" x14ac:dyDescent="0.3">
      <c r="A79" s="3" t="s">
        <v>64</v>
      </c>
      <c r="B79" s="30">
        <v>4639.2</v>
      </c>
      <c r="C79" s="9">
        <f>B79/B92*100</f>
        <v>1.0191022357774475</v>
      </c>
      <c r="D79" s="17">
        <v>13144.7</v>
      </c>
      <c r="E79" s="9">
        <f>D79/D92*100</f>
        <v>1.3495478526504463</v>
      </c>
      <c r="F79" s="17">
        <v>8705.9</v>
      </c>
      <c r="G79" s="9">
        <f>F79/F92*100</f>
        <v>1.6448580967681168</v>
      </c>
      <c r="H79" s="9">
        <f t="shared" si="10"/>
        <v>87.659510260389709</v>
      </c>
      <c r="I79" s="10">
        <f t="shared" si="11"/>
        <v>66.231256704222986</v>
      </c>
    </row>
    <row r="80" spans="1:9" ht="15" customHeight="1" x14ac:dyDescent="0.3">
      <c r="A80" s="3" t="s">
        <v>65</v>
      </c>
      <c r="B80" s="30">
        <v>7500.4</v>
      </c>
      <c r="C80" s="9">
        <f>B80/B92*100</f>
        <v>1.6476276964185996</v>
      </c>
      <c r="D80" s="17">
        <v>9373.5</v>
      </c>
      <c r="E80" s="9">
        <f>D80/D92*100</f>
        <v>0.96236405523282831</v>
      </c>
      <c r="F80" s="17">
        <v>6374.5</v>
      </c>
      <c r="G80" s="9">
        <f>F80/F92*100</f>
        <v>1.2043726596731368</v>
      </c>
      <c r="H80" s="9">
        <f t="shared" si="10"/>
        <v>-15.011199402698523</v>
      </c>
      <c r="I80" s="10">
        <f t="shared" si="11"/>
        <v>68.005547554275353</v>
      </c>
    </row>
    <row r="81" spans="1:10" ht="26.25" customHeight="1" x14ac:dyDescent="0.3">
      <c r="A81" s="3" t="s">
        <v>66</v>
      </c>
      <c r="B81" s="30">
        <v>834.6</v>
      </c>
      <c r="C81" s="9">
        <f>B81/B92*100</f>
        <v>0.18333823201842078</v>
      </c>
      <c r="D81" s="17">
        <v>1384</v>
      </c>
      <c r="E81" s="9">
        <f>D81/D92*100</f>
        <v>0.14209333252704265</v>
      </c>
      <c r="F81" s="17">
        <v>98.5</v>
      </c>
      <c r="G81" s="9">
        <f>F81/F92*100</f>
        <v>1.8610197972829864E-2</v>
      </c>
      <c r="H81" s="9">
        <f t="shared" si="10"/>
        <v>-88.19793913251857</v>
      </c>
      <c r="I81" s="10">
        <f t="shared" si="11"/>
        <v>7.1170520231213867</v>
      </c>
    </row>
    <row r="82" spans="1:10" ht="26.25" customHeight="1" x14ac:dyDescent="0.3">
      <c r="A82" s="3" t="s">
        <v>67</v>
      </c>
      <c r="B82" s="17">
        <f>SUM(B83:B84)</f>
        <v>5898.9</v>
      </c>
      <c r="C82" s="9">
        <f>B82/B92*100</f>
        <v>1.2958230252258114</v>
      </c>
      <c r="D82" s="17">
        <f>SUM(D83:D84)</f>
        <v>9317.5</v>
      </c>
      <c r="E82" s="9">
        <f>D82/D92*100</f>
        <v>0.95661461403231207</v>
      </c>
      <c r="F82" s="17">
        <f>SUM(F83:F84)</f>
        <v>7479.9</v>
      </c>
      <c r="G82" s="9">
        <f>F82/F92*100</f>
        <v>1.4132225362128943</v>
      </c>
      <c r="H82" s="9">
        <f t="shared" si="10"/>
        <v>26.801607079285958</v>
      </c>
      <c r="I82" s="10">
        <f t="shared" si="11"/>
        <v>80.277971558894549</v>
      </c>
    </row>
    <row r="83" spans="1:10" ht="15" customHeight="1" x14ac:dyDescent="0.3">
      <c r="A83" s="3" t="s">
        <v>68</v>
      </c>
      <c r="B83" s="31">
        <v>363.4</v>
      </c>
      <c r="C83" s="9">
        <f>B83/B92*100</f>
        <v>7.9828796447991984E-2</v>
      </c>
      <c r="D83" s="17">
        <v>532.70000000000005</v>
      </c>
      <c r="E83" s="9">
        <f>D83/D92*100</f>
        <v>5.4691559419910142E-2</v>
      </c>
      <c r="F83" s="17">
        <v>363.5</v>
      </c>
      <c r="G83" s="9">
        <f>F83/F92*100</f>
        <v>6.867824328044321E-2</v>
      </c>
      <c r="H83" s="9">
        <f t="shared" si="10"/>
        <v>2.751788662631327E-2</v>
      </c>
      <c r="I83" s="10">
        <f t="shared" si="11"/>
        <v>68.237281772104367</v>
      </c>
    </row>
    <row r="84" spans="1:10" ht="15" customHeight="1" x14ac:dyDescent="0.3">
      <c r="A84" s="3" t="s">
        <v>69</v>
      </c>
      <c r="B84" s="31">
        <v>5535.5</v>
      </c>
      <c r="C84" s="9">
        <f>B84/B92*100</f>
        <v>1.2159942287778196</v>
      </c>
      <c r="D84" s="17">
        <v>8784.7999999999993</v>
      </c>
      <c r="E84" s="9">
        <f>D84/D92*100</f>
        <v>0.90192305461240185</v>
      </c>
      <c r="F84" s="17">
        <v>7116.4</v>
      </c>
      <c r="G84" s="9">
        <f>F84/F92*100</f>
        <v>1.3445442929324511</v>
      </c>
      <c r="H84" s="9">
        <f t="shared" si="10"/>
        <v>28.559299069641412</v>
      </c>
      <c r="I84" s="10">
        <f t="shared" si="11"/>
        <v>81.008104908478288</v>
      </c>
    </row>
    <row r="85" spans="1:10" ht="26.25" customHeight="1" x14ac:dyDescent="0.3">
      <c r="A85" s="3" t="s">
        <v>70</v>
      </c>
      <c r="B85" s="17">
        <f>B86</f>
        <v>862.2</v>
      </c>
      <c r="C85" s="9">
        <f>B85/B92*100</f>
        <v>0.18940117858409106</v>
      </c>
      <c r="D85" s="17">
        <f>D86</f>
        <v>1281.9000000000001</v>
      </c>
      <c r="E85" s="9">
        <f>D85/D92*100</f>
        <v>0.13161086919538728</v>
      </c>
      <c r="F85" s="17">
        <f>F86</f>
        <v>1068.3</v>
      </c>
      <c r="G85" s="9">
        <f>F85/F92*100</f>
        <v>0.20184035019669178</v>
      </c>
      <c r="H85" s="9">
        <f t="shared" si="10"/>
        <v>23.903966597077229</v>
      </c>
      <c r="I85" s="10">
        <f t="shared" si="11"/>
        <v>83.337233793587629</v>
      </c>
    </row>
    <row r="86" spans="1:10" ht="26.25" customHeight="1" x14ac:dyDescent="0.3">
      <c r="A86" s="3" t="s">
        <v>71</v>
      </c>
      <c r="B86" s="32">
        <v>862.2</v>
      </c>
      <c r="C86" s="9">
        <f>B86/B92*100</f>
        <v>0.18940117858409106</v>
      </c>
      <c r="D86" s="17">
        <v>1281.9000000000001</v>
      </c>
      <c r="E86" s="9">
        <f>D86/D92*100</f>
        <v>0.13161086919538728</v>
      </c>
      <c r="F86" s="17">
        <v>1068.3</v>
      </c>
      <c r="G86" s="9">
        <f>F86/F92*100</f>
        <v>0.20184035019669178</v>
      </c>
      <c r="H86" s="9">
        <f t="shared" si="10"/>
        <v>23.903966597077229</v>
      </c>
      <c r="I86" s="10">
        <f t="shared" si="11"/>
        <v>83.337233793587629</v>
      </c>
    </row>
    <row r="87" spans="1:10" ht="39" customHeight="1" x14ac:dyDescent="0.3">
      <c r="A87" s="3" t="s">
        <v>72</v>
      </c>
      <c r="B87" s="17">
        <f>B88</f>
        <v>44.8</v>
      </c>
      <c r="C87" s="9">
        <f>B87/B92*100</f>
        <v>9.8413045703633489E-3</v>
      </c>
      <c r="D87" s="17">
        <f>D88</f>
        <v>270</v>
      </c>
      <c r="E87" s="9">
        <f>D87/D92*100</f>
        <v>2.7720520073917284E-2</v>
      </c>
      <c r="F87" s="17">
        <f>F88</f>
        <v>40.6</v>
      </c>
      <c r="G87" s="9">
        <f>F87/F92*100</f>
        <v>7.6708024131664221E-3</v>
      </c>
      <c r="H87" s="9">
        <f t="shared" si="10"/>
        <v>-9.3749999999999858</v>
      </c>
      <c r="I87" s="10">
        <f t="shared" si="11"/>
        <v>15.037037037037038</v>
      </c>
    </row>
    <row r="88" spans="1:10" ht="39" customHeight="1" x14ac:dyDescent="0.3">
      <c r="A88" s="3" t="s">
        <v>73</v>
      </c>
      <c r="B88" s="33">
        <v>44.8</v>
      </c>
      <c r="C88" s="9">
        <f>B88/B92*100</f>
        <v>9.8413045703633489E-3</v>
      </c>
      <c r="D88" s="17">
        <v>270</v>
      </c>
      <c r="E88" s="9">
        <f>D88/D92*100</f>
        <v>2.7720520073917284E-2</v>
      </c>
      <c r="F88" s="17">
        <v>40.6</v>
      </c>
      <c r="G88" s="9">
        <f>F88/F92*100</f>
        <v>7.6708024131664221E-3</v>
      </c>
      <c r="H88" s="9">
        <f t="shared" si="10"/>
        <v>-9.3749999999999858</v>
      </c>
      <c r="I88" s="10">
        <f t="shared" si="11"/>
        <v>15.037037037037038</v>
      </c>
    </row>
    <row r="89" spans="1:10" ht="90" customHeight="1" x14ac:dyDescent="0.3">
      <c r="A89" s="3" t="s">
        <v>74</v>
      </c>
      <c r="B89" s="17">
        <f>SUM(B90:B91)</f>
        <v>0</v>
      </c>
      <c r="C89" s="9">
        <f>B89/B92*100</f>
        <v>0</v>
      </c>
      <c r="D89" s="17">
        <f>SUM(D90:D91)</f>
        <v>618.9</v>
      </c>
      <c r="E89" s="9">
        <f>D89/D92*100</f>
        <v>6.3541592124990387E-2</v>
      </c>
      <c r="F89" s="17">
        <f>SUM(F90:F91)</f>
        <v>0</v>
      </c>
      <c r="G89" s="9">
        <f>F89/F92*100</f>
        <v>0</v>
      </c>
      <c r="H89" s="9" t="e">
        <f t="shared" si="10"/>
        <v>#DIV/0!</v>
      </c>
      <c r="I89" s="10">
        <f t="shared" si="11"/>
        <v>0</v>
      </c>
    </row>
    <row r="90" spans="1:10" ht="70.5" customHeight="1" x14ac:dyDescent="0.3">
      <c r="A90" s="3" t="s">
        <v>75</v>
      </c>
      <c r="B90" s="17">
        <v>0</v>
      </c>
      <c r="C90" s="9"/>
      <c r="D90" s="17">
        <v>0</v>
      </c>
      <c r="E90" s="9"/>
      <c r="F90" s="17">
        <v>0</v>
      </c>
      <c r="G90" s="9"/>
      <c r="H90" s="9"/>
      <c r="I90" s="10"/>
    </row>
    <row r="91" spans="1:10" ht="26.25" customHeight="1" x14ac:dyDescent="0.3">
      <c r="A91" s="3" t="s">
        <v>76</v>
      </c>
      <c r="B91" s="17">
        <v>0</v>
      </c>
      <c r="C91" s="9">
        <f>B91/B92*100</f>
        <v>0</v>
      </c>
      <c r="D91" s="17">
        <v>618.9</v>
      </c>
      <c r="E91" s="9">
        <f t="shared" ref="E91:G91" si="12">D91/D92*100</f>
        <v>6.3541592124990387E-2</v>
      </c>
      <c r="F91" s="17">
        <v>0</v>
      </c>
      <c r="G91" s="9">
        <f t="shared" si="12"/>
        <v>0</v>
      </c>
      <c r="H91" s="9" t="e">
        <f t="shared" si="10"/>
        <v>#DIV/0!</v>
      </c>
      <c r="I91" s="10">
        <f t="shared" si="11"/>
        <v>0</v>
      </c>
    </row>
    <row r="92" spans="1:10" s="14" customFormat="1" ht="15" customHeight="1" x14ac:dyDescent="0.3">
      <c r="A92" s="12" t="s">
        <v>77</v>
      </c>
      <c r="B92" s="16">
        <f>B45+B54+B56+B59+B64+B68+B75+B77+B82+B85+B87+B89</f>
        <v>455224.20000000007</v>
      </c>
      <c r="C92" s="13">
        <f>C45+C54+C56+C59+C64+C68+C75+C77+C82+C85+C87+C89</f>
        <v>99.999999999999972</v>
      </c>
      <c r="D92" s="16">
        <f>D45+D54+D56+D59+D64+D68+D75+D77+D82+D85+D87+D89</f>
        <v>974007.7</v>
      </c>
      <c r="E92" s="13"/>
      <c r="F92" s="16">
        <f>F45+F54+F56+F59+F64+F68+F75+F77+F82+F85+F87+F89</f>
        <v>529279.70000000007</v>
      </c>
      <c r="G92" s="13"/>
      <c r="H92" s="9">
        <f t="shared" si="10"/>
        <v>16.26791809398533</v>
      </c>
      <c r="I92" s="10">
        <f t="shared" si="11"/>
        <v>54.340402031729326</v>
      </c>
    </row>
    <row r="93" spans="1:10" ht="115.5" customHeight="1" x14ac:dyDescent="0.3">
      <c r="A93" s="3" t="s">
        <v>78</v>
      </c>
      <c r="B93" s="17">
        <v>145312.20000000001</v>
      </c>
      <c r="C93" s="9">
        <f>B93/B92*100</f>
        <v>31.921018258695383</v>
      </c>
      <c r="D93" s="17">
        <v>222507.9</v>
      </c>
      <c r="E93" s="9">
        <f t="shared" ref="E93:G93" si="13">D93/D92*100</f>
        <v>22.844572994648811</v>
      </c>
      <c r="F93" s="17">
        <v>159677.70000000001</v>
      </c>
      <c r="G93" s="9">
        <f t="shared" si="13"/>
        <v>30.168869125341473</v>
      </c>
      <c r="H93" s="9">
        <f t="shared" si="10"/>
        <v>9.8859558935863561</v>
      </c>
      <c r="I93" s="10">
        <f t="shared" si="11"/>
        <v>71.762710447584112</v>
      </c>
      <c r="J93" s="18"/>
    </row>
    <row r="94" spans="1:10" ht="51.75" customHeight="1" x14ac:dyDescent="0.3">
      <c r="A94" s="3" t="s">
        <v>79</v>
      </c>
      <c r="B94" s="17">
        <v>55119.7</v>
      </c>
      <c r="C94" s="9">
        <f>B94/B92*100</f>
        <v>12.108253471586087</v>
      </c>
      <c r="D94" s="17">
        <v>148264.9</v>
      </c>
      <c r="E94" s="9">
        <f t="shared" ref="E94:G94" si="14">D94/D92*100</f>
        <v>15.222148654471624</v>
      </c>
      <c r="F94" s="17">
        <v>63545.1</v>
      </c>
      <c r="G94" s="9">
        <f t="shared" si="14"/>
        <v>12.005958286327624</v>
      </c>
      <c r="H94" s="9">
        <f t="shared" si="10"/>
        <v>15.285641975555023</v>
      </c>
      <c r="I94" s="10">
        <f t="shared" si="11"/>
        <v>42.859166262547646</v>
      </c>
    </row>
    <row r="95" spans="1:10" ht="26.25" customHeight="1" x14ac:dyDescent="0.3">
      <c r="A95" s="3" t="s">
        <v>80</v>
      </c>
      <c r="B95" s="17">
        <v>5802</v>
      </c>
      <c r="C95" s="9">
        <f>B95/B92*100</f>
        <v>1.2745368106528605</v>
      </c>
      <c r="D95" s="17">
        <v>12519</v>
      </c>
      <c r="E95" s="9">
        <f t="shared" ref="E95:G95" si="15">D95/D92*100</f>
        <v>1.2853081140939646</v>
      </c>
      <c r="F95" s="17">
        <v>10090.5</v>
      </c>
      <c r="G95" s="9">
        <f t="shared" si="15"/>
        <v>1.9064589100998959</v>
      </c>
      <c r="H95" s="9">
        <f t="shared" si="10"/>
        <v>73.914167528438469</v>
      </c>
      <c r="I95" s="10">
        <f t="shared" si="11"/>
        <v>80.601485741672661</v>
      </c>
    </row>
    <row r="96" spans="1:10" ht="51.75" customHeight="1" x14ac:dyDescent="0.3">
      <c r="A96" s="3" t="s">
        <v>81</v>
      </c>
      <c r="B96" s="17">
        <v>4879</v>
      </c>
      <c r="C96" s="9">
        <f>B96/B92*100</f>
        <v>1.0717795758661335</v>
      </c>
      <c r="D96" s="17">
        <v>59521.9</v>
      </c>
      <c r="E96" s="9">
        <f t="shared" ref="E96:G96" si="16">D96/D92*100</f>
        <v>6.1110297177322117</v>
      </c>
      <c r="F96" s="17">
        <v>13699.25</v>
      </c>
      <c r="G96" s="9">
        <f t="shared" si="16"/>
        <v>2.5882817723785738</v>
      </c>
      <c r="H96" s="9">
        <f t="shared" si="10"/>
        <v>180.77987292477968</v>
      </c>
      <c r="I96" s="10">
        <f t="shared" si="11"/>
        <v>23.015478336545037</v>
      </c>
    </row>
    <row r="97" spans="1:10" ht="15" customHeight="1" x14ac:dyDescent="0.3">
      <c r="A97" s="3" t="s">
        <v>82</v>
      </c>
      <c r="B97" s="17">
        <v>0</v>
      </c>
      <c r="C97" s="9">
        <f>B97/B92*100</f>
        <v>0</v>
      </c>
      <c r="D97" s="17">
        <v>1050.2</v>
      </c>
      <c r="E97" s="9">
        <f t="shared" ref="E97:G97" si="17">D97/D92*100</f>
        <v>0.10782255622825158</v>
      </c>
      <c r="F97" s="17">
        <v>0</v>
      </c>
      <c r="G97" s="9">
        <f t="shared" si="17"/>
        <v>0</v>
      </c>
      <c r="H97" s="9" t="e">
        <f t="shared" si="10"/>
        <v>#DIV/0!</v>
      </c>
      <c r="I97" s="10">
        <f t="shared" si="11"/>
        <v>0</v>
      </c>
      <c r="J97" s="18"/>
    </row>
    <row r="98" spans="1:10" ht="51.75" customHeight="1" x14ac:dyDescent="0.3">
      <c r="A98" s="3" t="s">
        <v>83</v>
      </c>
      <c r="B98" s="17">
        <v>194835.1</v>
      </c>
      <c r="C98" s="9">
        <f>B98/B92*100</f>
        <v>42.799811609312506</v>
      </c>
      <c r="D98" s="17">
        <v>398464.8</v>
      </c>
      <c r="E98" s="9">
        <f t="shared" ref="E98:G98" si="18">D98/D92*100</f>
        <v>40.90982032277568</v>
      </c>
      <c r="F98" s="17">
        <v>265089.40000000002</v>
      </c>
      <c r="G98" s="9">
        <f t="shared" si="18"/>
        <v>50.084936187803905</v>
      </c>
      <c r="H98" s="9">
        <f t="shared" si="10"/>
        <v>36.058338564252551</v>
      </c>
      <c r="I98" s="10">
        <f t="shared" si="11"/>
        <v>66.527683248307014</v>
      </c>
    </row>
    <row r="99" spans="1:10" ht="42" customHeight="1" x14ac:dyDescent="0.3">
      <c r="A99" s="3" t="s">
        <v>84</v>
      </c>
      <c r="B99" s="17">
        <v>44.8</v>
      </c>
      <c r="C99" s="9">
        <f>B99/B92*100</f>
        <v>9.8413045703633489E-3</v>
      </c>
      <c r="D99" s="17">
        <v>270</v>
      </c>
      <c r="E99" s="9">
        <f t="shared" ref="E99:G99" si="19">D99/D92*100</f>
        <v>2.7720520073917284E-2</v>
      </c>
      <c r="F99" s="17">
        <v>40.6</v>
      </c>
      <c r="G99" s="9">
        <f t="shared" si="19"/>
        <v>7.6708024131664221E-3</v>
      </c>
      <c r="H99" s="9">
        <f t="shared" si="10"/>
        <v>-9.3749999999999858</v>
      </c>
      <c r="I99" s="10">
        <f t="shared" si="11"/>
        <v>15.037037037037038</v>
      </c>
    </row>
    <row r="100" spans="1:10" ht="15" customHeight="1" x14ac:dyDescent="0.3">
      <c r="A100" s="3" t="s">
        <v>85</v>
      </c>
      <c r="B100" s="17">
        <f>SUM(B101:B105)</f>
        <v>1366.1999999999998</v>
      </c>
      <c r="C100" s="9">
        <f>B100/B92*100</f>
        <v>0.30011585500067872</v>
      </c>
      <c r="D100" s="17">
        <f>SUM(D101:D105)</f>
        <v>131409</v>
      </c>
      <c r="E100" s="9">
        <f t="shared" ref="E100:G100" si="20">D100/D92*100</f>
        <v>13.49157711997554</v>
      </c>
      <c r="F100" s="17">
        <f>SUM(F101:F105)</f>
        <v>17137.3</v>
      </c>
      <c r="G100" s="9">
        <f t="shared" si="20"/>
        <v>3.2378532560383477</v>
      </c>
      <c r="H100" s="9">
        <f t="shared" si="10"/>
        <v>1154.3771043771044</v>
      </c>
      <c r="I100" s="10">
        <f t="shared" si="11"/>
        <v>13.041192003591838</v>
      </c>
    </row>
    <row r="101" spans="1:10" ht="77.25" customHeight="1" x14ac:dyDescent="0.3">
      <c r="A101" s="3" t="s">
        <v>86</v>
      </c>
      <c r="B101" s="17">
        <v>214.1</v>
      </c>
      <c r="C101" s="9">
        <f>B101/B92*100</f>
        <v>4.7031770279348059E-2</v>
      </c>
      <c r="D101" s="17">
        <v>1574.2</v>
      </c>
      <c r="E101" s="9">
        <f t="shared" ref="E101:G101" si="21">D101/D92*100</f>
        <v>0.16162089889022441</v>
      </c>
      <c r="F101" s="17">
        <v>1574.2</v>
      </c>
      <c r="G101" s="9">
        <f t="shared" si="21"/>
        <v>0.29742308272922613</v>
      </c>
      <c r="H101" s="9">
        <f t="shared" si="10"/>
        <v>635.26389537599255</v>
      </c>
      <c r="I101" s="10">
        <f t="shared" si="11"/>
        <v>100</v>
      </c>
    </row>
    <row r="102" spans="1:10" ht="15" customHeight="1" x14ac:dyDescent="0.3">
      <c r="A102" s="3" t="s">
        <v>87</v>
      </c>
      <c r="B102" s="17">
        <v>868.7</v>
      </c>
      <c r="C102" s="9">
        <f>B102/B92*100</f>
        <v>0.19082904643470183</v>
      </c>
      <c r="D102" s="17">
        <v>262.60000000000002</v>
      </c>
      <c r="E102" s="9">
        <f>D102/D92*100</f>
        <v>2.6960772486706214E-2</v>
      </c>
      <c r="F102" s="17">
        <v>254.6</v>
      </c>
      <c r="G102" s="9">
        <f>F102/F92*100</f>
        <v>4.8103110699314548E-2</v>
      </c>
      <c r="H102" s="9">
        <f t="shared" si="10"/>
        <v>-70.691838379187288</v>
      </c>
      <c r="I102" s="10">
        <f t="shared" si="11"/>
        <v>96.953541507996945</v>
      </c>
    </row>
    <row r="103" spans="1:10" ht="26.25" customHeight="1" x14ac:dyDescent="0.3">
      <c r="A103" s="3" t="s">
        <v>88</v>
      </c>
      <c r="B103" s="17">
        <v>283.39999999999998</v>
      </c>
      <c r="C103" s="9">
        <f>B103/B92*100</f>
        <v>6.2255038286628865E-2</v>
      </c>
      <c r="D103" s="17">
        <v>113046.5</v>
      </c>
      <c r="E103" s="9">
        <f>D103/D92*100</f>
        <v>11.606325083466999</v>
      </c>
      <c r="F103" s="17">
        <v>14492.7</v>
      </c>
      <c r="G103" s="9">
        <f>F103/F92*100</f>
        <v>2.7381930574703692</v>
      </c>
      <c r="H103" s="9">
        <f t="shared" si="10"/>
        <v>5013.8673253352163</v>
      </c>
      <c r="I103" s="10">
        <f t="shared" si="11"/>
        <v>12.820122692874172</v>
      </c>
    </row>
    <row r="104" spans="1:10" ht="15" customHeight="1" x14ac:dyDescent="0.3">
      <c r="A104" s="3" t="s">
        <v>89</v>
      </c>
      <c r="B104" s="17">
        <v>0</v>
      </c>
      <c r="C104" s="9">
        <f>B104/B92*100</f>
        <v>0</v>
      </c>
      <c r="D104" s="17">
        <v>15709.9</v>
      </c>
      <c r="E104" s="9">
        <f>D104/D92*100</f>
        <v>1.6129133270712339</v>
      </c>
      <c r="F104" s="17">
        <v>0</v>
      </c>
      <c r="G104" s="9">
        <f>F104/F92*100</f>
        <v>0</v>
      </c>
      <c r="H104" s="9" t="e">
        <f t="shared" si="10"/>
        <v>#DIV/0!</v>
      </c>
      <c r="I104" s="10">
        <f t="shared" si="11"/>
        <v>0</v>
      </c>
    </row>
    <row r="105" spans="1:10" ht="15" customHeight="1" x14ac:dyDescent="0.3">
      <c r="A105" s="3" t="s">
        <v>90</v>
      </c>
      <c r="B105" s="17">
        <v>0</v>
      </c>
      <c r="C105" s="9">
        <f>B105/B92*100</f>
        <v>0</v>
      </c>
      <c r="D105" s="17">
        <v>815.8</v>
      </c>
      <c r="E105" s="9">
        <f>D105/D92*100</f>
        <v>8.3757038060376723E-2</v>
      </c>
      <c r="F105" s="17">
        <v>815.8</v>
      </c>
      <c r="G105" s="9">
        <f>F105/F92*100</f>
        <v>0.15413400513943759</v>
      </c>
      <c r="H105" s="9" t="e">
        <f t="shared" si="10"/>
        <v>#DIV/0!</v>
      </c>
      <c r="I105" s="10">
        <f t="shared" si="11"/>
        <v>100</v>
      </c>
    </row>
    <row r="106" spans="1:10" ht="26.25" customHeight="1" x14ac:dyDescent="0.3">
      <c r="A106" s="3" t="s">
        <v>91</v>
      </c>
      <c r="B106" s="17">
        <f>B44-B92</f>
        <v>13520.79999999993</v>
      </c>
      <c r="C106" s="9"/>
      <c r="D106" s="17">
        <f>D44-D92</f>
        <v>-215065.69999999995</v>
      </c>
      <c r="E106" s="9"/>
      <c r="F106" s="17">
        <f>F44-F92</f>
        <v>48594.29999999993</v>
      </c>
      <c r="G106" s="9"/>
      <c r="H106" s="9"/>
      <c r="I106" s="9"/>
    </row>
    <row r="107" spans="1:10" x14ac:dyDescent="0.3">
      <c r="A107" s="40" t="s">
        <v>92</v>
      </c>
      <c r="B107" s="41"/>
      <c r="C107" s="41"/>
      <c r="D107" s="41"/>
      <c r="E107" s="41"/>
      <c r="F107" s="41"/>
      <c r="G107" s="41"/>
      <c r="H107" s="41"/>
      <c r="I107" s="42"/>
    </row>
    <row r="108" spans="1:10" ht="64.5" customHeight="1" x14ac:dyDescent="0.3">
      <c r="A108" s="3" t="s">
        <v>93</v>
      </c>
      <c r="B108" s="8"/>
      <c r="C108" s="8"/>
      <c r="D108" s="8"/>
      <c r="E108" s="8"/>
      <c r="F108" s="8"/>
      <c r="G108" s="8"/>
      <c r="H108" s="8"/>
      <c r="I108" s="8"/>
    </row>
    <row r="109" spans="1:10" ht="39" customHeight="1" x14ac:dyDescent="0.3">
      <c r="A109" s="3" t="s">
        <v>94</v>
      </c>
      <c r="B109" s="21"/>
      <c r="C109" s="8"/>
      <c r="D109" s="8"/>
      <c r="E109" s="8"/>
      <c r="F109" s="8"/>
      <c r="G109" s="8"/>
      <c r="H109" s="8"/>
      <c r="I109" s="8"/>
    </row>
    <row r="110" spans="1:10" ht="39" customHeight="1" x14ac:dyDescent="0.3">
      <c r="A110" s="3" t="s">
        <v>95</v>
      </c>
      <c r="B110" s="21"/>
      <c r="C110" s="8"/>
      <c r="D110" s="8">
        <v>16624</v>
      </c>
      <c r="E110" s="8"/>
      <c r="F110" s="8">
        <v>25491</v>
      </c>
      <c r="G110" s="8"/>
      <c r="H110" s="8"/>
      <c r="I110" s="8"/>
    </row>
    <row r="111" spans="1:10" ht="39" customHeight="1" x14ac:dyDescent="0.3">
      <c r="A111" s="3" t="s">
        <v>96</v>
      </c>
      <c r="B111" s="21"/>
      <c r="C111" s="8"/>
      <c r="D111" s="8"/>
      <c r="E111" s="8"/>
      <c r="F111" s="8"/>
      <c r="G111" s="8"/>
      <c r="H111" s="8"/>
      <c r="I111" s="8"/>
    </row>
    <row r="112" spans="1:10" ht="51.75" customHeight="1" x14ac:dyDescent="0.3">
      <c r="A112" s="3" t="s">
        <v>97</v>
      </c>
      <c r="B112" s="21"/>
      <c r="C112" s="8"/>
      <c r="D112" s="8"/>
      <c r="E112" s="8"/>
      <c r="F112" s="8"/>
      <c r="G112" s="8"/>
      <c r="H112" s="8"/>
      <c r="I112" s="8"/>
    </row>
    <row r="113" spans="1:9" ht="51.75" customHeight="1" x14ac:dyDescent="0.3">
      <c r="A113" s="3" t="s">
        <v>98</v>
      </c>
      <c r="B113" s="21"/>
      <c r="C113" s="8"/>
      <c r="D113" s="8"/>
      <c r="E113" s="8"/>
      <c r="F113" s="8"/>
      <c r="G113" s="8"/>
      <c r="H113" s="8"/>
      <c r="I113" s="8"/>
    </row>
    <row r="114" spans="1:9" ht="39" customHeight="1" x14ac:dyDescent="0.3">
      <c r="A114" s="3" t="s">
        <v>99</v>
      </c>
      <c r="B114" s="21"/>
      <c r="C114" s="8"/>
      <c r="D114" s="8"/>
      <c r="E114" s="8"/>
      <c r="F114" s="8"/>
      <c r="G114" s="8"/>
      <c r="H114" s="8"/>
      <c r="I114" s="8"/>
    </row>
    <row r="115" spans="1:9" ht="39" customHeight="1" x14ac:dyDescent="0.3">
      <c r="A115" s="3" t="s">
        <v>100</v>
      </c>
      <c r="B115" s="21">
        <v>-13521</v>
      </c>
      <c r="C115" s="8"/>
      <c r="D115" s="8">
        <v>37340</v>
      </c>
      <c r="E115" s="8"/>
      <c r="F115" s="8">
        <v>-74085</v>
      </c>
      <c r="G115" s="8"/>
      <c r="H115" s="8"/>
      <c r="I115" s="8"/>
    </row>
    <row r="116" spans="1:9" ht="39" customHeight="1" x14ac:dyDescent="0.3">
      <c r="A116" s="3" t="s">
        <v>101</v>
      </c>
      <c r="B116" s="22">
        <f t="shared" ref="B116" si="22">SUM(B108:B115)</f>
        <v>-13521</v>
      </c>
      <c r="C116" s="7"/>
      <c r="D116" s="7">
        <f t="shared" ref="D116:F116" si="23">SUM(D108:D115)</f>
        <v>53964</v>
      </c>
      <c r="E116" s="7"/>
      <c r="F116" s="7">
        <f t="shared" si="23"/>
        <v>-48594</v>
      </c>
      <c r="G116" s="8"/>
      <c r="H116" s="8"/>
      <c r="I116" s="8"/>
    </row>
    <row r="117" spans="1:9" x14ac:dyDescent="0.3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3">
      <c r="A118" s="1"/>
      <c r="B118" s="1"/>
      <c r="C118" s="1"/>
      <c r="D118" s="6"/>
      <c r="E118" s="1"/>
      <c r="F118" s="1"/>
      <c r="G118" s="1"/>
      <c r="H118" s="1"/>
      <c r="I118" s="1"/>
    </row>
  </sheetData>
  <autoFilter ref="A6:I116" xr:uid="{00000000-0009-0000-0000-000000000000}"/>
  <mergeCells count="3">
    <mergeCell ref="A2:I2"/>
    <mergeCell ref="A7:I7"/>
    <mergeCell ref="A107:I10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2025-10-14T08:43:00Z</dcterms:modified>
</cp:coreProperties>
</file>