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консолидация 2025\"/>
    </mc:Choice>
  </mc:AlternateContent>
  <xr:revisionPtr revIDLastSave="0" documentId="13_ncr:1_{BA030DD5-DC1B-424B-A5E0-B3A517C951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91029"/>
</workbook>
</file>

<file path=xl/calcChain.xml><?xml version="1.0" encoding="utf-8"?>
<calcChain xmlns="http://schemas.openxmlformats.org/spreadsheetml/2006/main">
  <c r="B100" i="1" l="1"/>
  <c r="B44" i="1" l="1"/>
  <c r="B9" i="1"/>
  <c r="B12" i="1"/>
  <c r="B11" i="1" s="1"/>
  <c r="D75" i="1" l="1"/>
  <c r="F75" i="1"/>
  <c r="I60" i="1"/>
  <c r="H60" i="1"/>
  <c r="F59" i="1"/>
  <c r="D59" i="1"/>
  <c r="B59" i="1"/>
  <c r="B116" i="1"/>
  <c r="F100" i="1" l="1"/>
  <c r="D89" i="1"/>
  <c r="B54" i="1"/>
  <c r="I40" i="1" l="1"/>
  <c r="I41" i="1"/>
  <c r="H40" i="1"/>
  <c r="H41" i="1"/>
  <c r="H42" i="1"/>
  <c r="H38" i="1"/>
  <c r="B45" i="1" l="1"/>
  <c r="C11" i="1" s="1"/>
  <c r="B89" i="1"/>
  <c r="B87" i="1"/>
  <c r="B85" i="1"/>
  <c r="B82" i="1"/>
  <c r="B77" i="1"/>
  <c r="B75" i="1"/>
  <c r="B68" i="1"/>
  <c r="B64" i="1"/>
  <c r="B56" i="1"/>
  <c r="H28" i="1"/>
  <c r="H27" i="1"/>
  <c r="I28" i="1"/>
  <c r="F26" i="1"/>
  <c r="H26" i="1" s="1"/>
  <c r="D26" i="1"/>
  <c r="I14" i="1"/>
  <c r="H14" i="1"/>
  <c r="F9" i="1"/>
  <c r="F12" i="1"/>
  <c r="F11" i="1" s="1"/>
  <c r="F15" i="1"/>
  <c r="F20" i="1"/>
  <c r="F35" i="1"/>
  <c r="F34" i="1" s="1"/>
  <c r="F33" i="1" s="1"/>
  <c r="F8" i="1" l="1"/>
  <c r="F44" i="1" s="1"/>
  <c r="D116" i="1" l="1"/>
  <c r="I43" i="1"/>
  <c r="H43" i="1"/>
  <c r="I39" i="1"/>
  <c r="H39" i="1"/>
  <c r="I38" i="1"/>
  <c r="I36" i="1"/>
  <c r="H36" i="1"/>
  <c r="D35" i="1"/>
  <c r="D34" i="1" s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9" i="1"/>
  <c r="H51" i="1"/>
  <c r="I51" i="1"/>
  <c r="I48" i="1"/>
  <c r="H48" i="1"/>
  <c r="H46" i="1"/>
  <c r="H49" i="1"/>
  <c r="H52" i="1"/>
  <c r="H55" i="1"/>
  <c r="D100" i="1"/>
  <c r="I46" i="1"/>
  <c r="I47" i="1"/>
  <c r="I49" i="1"/>
  <c r="I50" i="1"/>
  <c r="I52" i="1"/>
  <c r="I53" i="1"/>
  <c r="I55" i="1"/>
  <c r="I61" i="1"/>
  <c r="I62" i="1"/>
  <c r="I63" i="1"/>
  <c r="I65" i="1"/>
  <c r="I66" i="1"/>
  <c r="I67" i="1"/>
  <c r="I69" i="1"/>
  <c r="I70" i="1"/>
  <c r="I71" i="1"/>
  <c r="I72" i="1"/>
  <c r="I73" i="1"/>
  <c r="I74" i="1"/>
  <c r="I76" i="1"/>
  <c r="I78" i="1"/>
  <c r="I79" i="1"/>
  <c r="I80" i="1"/>
  <c r="I81" i="1"/>
  <c r="I83" i="1"/>
  <c r="I84" i="1"/>
  <c r="I86" i="1"/>
  <c r="I88" i="1"/>
  <c r="I91" i="1"/>
  <c r="I93" i="1"/>
  <c r="I94" i="1"/>
  <c r="I95" i="1"/>
  <c r="I96" i="1"/>
  <c r="I97" i="1"/>
  <c r="I98" i="1"/>
  <c r="I99" i="1"/>
  <c r="I101" i="1"/>
  <c r="I102" i="1"/>
  <c r="I103" i="1"/>
  <c r="I104" i="1"/>
  <c r="I105" i="1"/>
  <c r="H61" i="1"/>
  <c r="H62" i="1"/>
  <c r="H63" i="1"/>
  <c r="H65" i="1"/>
  <c r="H66" i="1"/>
  <c r="H67" i="1"/>
  <c r="H69" i="1"/>
  <c r="H70" i="1"/>
  <c r="H71" i="1"/>
  <c r="H72" i="1"/>
  <c r="H73" i="1"/>
  <c r="H74" i="1"/>
  <c r="H76" i="1"/>
  <c r="H78" i="1"/>
  <c r="H79" i="1"/>
  <c r="H80" i="1"/>
  <c r="H81" i="1"/>
  <c r="H83" i="1"/>
  <c r="H84" i="1"/>
  <c r="H86" i="1"/>
  <c r="H88" i="1"/>
  <c r="H91" i="1"/>
  <c r="H93" i="1"/>
  <c r="H94" i="1"/>
  <c r="H95" i="1"/>
  <c r="H96" i="1"/>
  <c r="H97" i="1"/>
  <c r="H98" i="1"/>
  <c r="H99" i="1"/>
  <c r="H101" i="1"/>
  <c r="H102" i="1"/>
  <c r="H103" i="1"/>
  <c r="H104" i="1"/>
  <c r="H105" i="1"/>
  <c r="H53" i="1"/>
  <c r="H50" i="1"/>
  <c r="H47" i="1"/>
  <c r="F87" i="1"/>
  <c r="D87" i="1"/>
  <c r="F85" i="1"/>
  <c r="D85" i="1"/>
  <c r="F82" i="1"/>
  <c r="D82" i="1"/>
  <c r="F77" i="1"/>
  <c r="D77" i="1"/>
  <c r="F68" i="1"/>
  <c r="D68" i="1"/>
  <c r="F64" i="1"/>
  <c r="D64" i="1"/>
  <c r="F56" i="1"/>
  <c r="F54" i="1"/>
  <c r="F45" i="1"/>
  <c r="D54" i="1"/>
  <c r="D45" i="1"/>
  <c r="C44" i="1" l="1"/>
  <c r="H58" i="1"/>
  <c r="I58" i="1"/>
  <c r="E14" i="1"/>
  <c r="E28" i="1"/>
  <c r="C14" i="1"/>
  <c r="C28" i="1"/>
  <c r="G28" i="1"/>
  <c r="G14" i="1"/>
  <c r="H8" i="1"/>
  <c r="H44" i="1" s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8" i="1"/>
  <c r="I77" i="1"/>
  <c r="I64" i="1"/>
  <c r="I82" i="1"/>
  <c r="I87" i="1"/>
  <c r="I75" i="1"/>
  <c r="I59" i="1"/>
  <c r="I85" i="1"/>
  <c r="I54" i="1"/>
  <c r="I100" i="1"/>
  <c r="I45" i="1"/>
  <c r="H100" i="1"/>
  <c r="H89" i="1"/>
  <c r="H87" i="1"/>
  <c r="H85" i="1"/>
  <c r="H82" i="1"/>
  <c r="H77" i="1"/>
  <c r="H75" i="1"/>
  <c r="H68" i="1"/>
  <c r="H64" i="1"/>
  <c r="H59" i="1"/>
  <c r="H56" i="1"/>
  <c r="H54" i="1"/>
  <c r="H45" i="1"/>
  <c r="F92" i="1"/>
  <c r="G60" i="1" s="1"/>
  <c r="E44" i="1" l="1"/>
  <c r="G48" i="1"/>
  <c r="G57" i="1"/>
  <c r="G85" i="1"/>
  <c r="G68" i="1"/>
  <c r="G47" i="1"/>
  <c r="G83" i="1"/>
  <c r="G89" i="1"/>
  <c r="G80" i="1"/>
  <c r="G88" i="1"/>
  <c r="G79" i="1"/>
  <c r="G46" i="1"/>
  <c r="G64" i="1"/>
  <c r="G62" i="1"/>
  <c r="G91" i="1"/>
  <c r="G84" i="1"/>
  <c r="G72" i="1"/>
  <c r="G54" i="1"/>
  <c r="F106" i="1"/>
  <c r="F116" i="1" s="1"/>
  <c r="G87" i="1"/>
  <c r="G81" i="1"/>
  <c r="G70" i="1"/>
  <c r="G59" i="1"/>
  <c r="G86" i="1"/>
  <c r="G82" i="1"/>
  <c r="G74" i="1"/>
  <c r="G66" i="1"/>
  <c r="G56" i="1"/>
  <c r="G52" i="1"/>
  <c r="G49" i="1"/>
  <c r="B92" i="1"/>
  <c r="G45" i="1"/>
  <c r="G75" i="1"/>
  <c r="G73" i="1"/>
  <c r="G71" i="1"/>
  <c r="G69" i="1"/>
  <c r="G67" i="1"/>
  <c r="G65" i="1"/>
  <c r="G63" i="1"/>
  <c r="G61" i="1"/>
  <c r="G58" i="1"/>
  <c r="G55" i="1"/>
  <c r="G53" i="1"/>
  <c r="G50" i="1"/>
  <c r="C57" i="1" l="1"/>
  <c r="C60" i="1"/>
  <c r="C59" i="1"/>
  <c r="C48" i="1"/>
  <c r="H92" i="1"/>
  <c r="C105" i="1"/>
  <c r="C94" i="1"/>
  <c r="C61" i="1"/>
  <c r="C93" i="1"/>
  <c r="C95" i="1"/>
  <c r="C45" i="1"/>
  <c r="C62" i="1"/>
  <c r="C58" i="1"/>
  <c r="C77" i="1"/>
  <c r="C54" i="1"/>
  <c r="C68" i="1"/>
  <c r="C80" i="1"/>
  <c r="C81" i="1"/>
  <c r="C98" i="1"/>
  <c r="C65" i="1"/>
  <c r="C88" i="1"/>
  <c r="C103" i="1"/>
  <c r="C53" i="1"/>
  <c r="C72" i="1"/>
  <c r="C96" i="1"/>
  <c r="C46" i="1"/>
  <c r="C49" i="1"/>
  <c r="C74" i="1"/>
  <c r="C97" i="1"/>
  <c r="C47" i="1"/>
  <c r="C64" i="1"/>
  <c r="C86" i="1"/>
  <c r="C89" i="1"/>
  <c r="C73" i="1"/>
  <c r="C55" i="1"/>
  <c r="C76" i="1"/>
  <c r="C78" i="1"/>
  <c r="C101" i="1"/>
  <c r="C66" i="1"/>
  <c r="C56" i="1"/>
  <c r="C79" i="1"/>
  <c r="C102" i="1"/>
  <c r="C67" i="1"/>
  <c r="C70" i="1"/>
  <c r="C91" i="1"/>
  <c r="C82" i="1"/>
  <c r="C85" i="1"/>
  <c r="C69" i="1"/>
  <c r="C50" i="1"/>
  <c r="C100" i="1"/>
  <c r="C83" i="1"/>
  <c r="B106" i="1"/>
  <c r="C87" i="1"/>
  <c r="C63" i="1"/>
  <c r="C84" i="1"/>
  <c r="C71" i="1"/>
  <c r="C52" i="1"/>
  <c r="C75" i="1"/>
  <c r="C99" i="1"/>
  <c r="C104" i="1"/>
  <c r="C92" i="1" l="1"/>
  <c r="G97" i="1"/>
  <c r="G94" i="1"/>
  <c r="G95" i="1"/>
  <c r="G100" i="1"/>
  <c r="G101" i="1"/>
  <c r="G98" i="1"/>
  <c r="G99" i="1"/>
  <c r="G77" i="1"/>
  <c r="G104" i="1"/>
  <c r="G105" i="1"/>
  <c r="G102" i="1"/>
  <c r="G103" i="1"/>
  <c r="G96" i="1"/>
  <c r="G93" i="1"/>
  <c r="G76" i="1"/>
  <c r="G78" i="1"/>
  <c r="I89" i="1"/>
  <c r="D92" i="1"/>
  <c r="E60" i="1" s="1"/>
  <c r="E89" i="1" l="1"/>
  <c r="E57" i="1"/>
  <c r="E46" i="1"/>
  <c r="E68" i="1"/>
  <c r="E73" i="1"/>
  <c r="E67" i="1"/>
  <c r="E75" i="1"/>
  <c r="E49" i="1"/>
  <c r="E64" i="1"/>
  <c r="E61" i="1"/>
  <c r="E94" i="1"/>
  <c r="E87" i="1"/>
  <c r="E85" i="1"/>
  <c r="E48" i="1"/>
  <c r="D106" i="1"/>
  <c r="E74" i="1"/>
  <c r="E59" i="1"/>
  <c r="E69" i="1"/>
  <c r="E71" i="1"/>
  <c r="E105" i="1"/>
  <c r="E65" i="1"/>
  <c r="E98" i="1"/>
  <c r="E72" i="1"/>
  <c r="E97" i="1"/>
  <c r="E76" i="1"/>
  <c r="E93" i="1"/>
  <c r="E103" i="1"/>
  <c r="E79" i="1"/>
  <c r="E82" i="1"/>
  <c r="E100" i="1"/>
  <c r="E91" i="1"/>
  <c r="E86" i="1"/>
  <c r="E47" i="1"/>
  <c r="E50" i="1"/>
  <c r="E81" i="1"/>
  <c r="E96" i="1"/>
  <c r="E62" i="1"/>
  <c r="E63" i="1"/>
  <c r="E53" i="1"/>
  <c r="E77" i="1"/>
  <c r="E52" i="1"/>
  <c r="E56" i="1"/>
  <c r="E45" i="1"/>
  <c r="E80" i="1"/>
  <c r="E95" i="1"/>
  <c r="E78" i="1"/>
  <c r="E70" i="1"/>
  <c r="E66" i="1"/>
  <c r="I92" i="1"/>
  <c r="E55" i="1"/>
  <c r="E102" i="1"/>
  <c r="E104" i="1"/>
  <c r="E83" i="1"/>
  <c r="E88" i="1"/>
  <c r="E99" i="1"/>
  <c r="E101" i="1"/>
  <c r="E84" i="1"/>
  <c r="E58" i="1"/>
  <c r="E54" i="1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<sst xmlns="http://schemas.openxmlformats.org/spreadsheetml/2006/main" count="123" uniqueCount="121">
  <si>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</si>
  <si>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</si>
  <si>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</si>
  <si>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</si>
  <si>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</si>
  <si>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</si>
  <si>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</si>
  <si>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</si>
  <si>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</si>
  <si>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</si>
  <si>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</si>
  <si>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</si>
  <si>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</si>
  <si>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</si>
  <si>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</si>
  <si>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</si>
  <si>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</si>
  <si>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</si>
  <si>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</si>
  <si>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</si>
  <si>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</si>
  <si>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</si>
  <si>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</si>
  <si>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</si>
  <si>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</si>
  <si>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</si>
  <si>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</si>
  <si>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</si>
  <si>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</si>
  <si>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</si>
  <si>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</si>
  <si>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</si>
  <si>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</si>
  <si>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</si>
  <si>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</si>
  <si>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</si>
  <si>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</si>
  <si>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</si>
  <si>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</si>
  <si>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</si>
  <si>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</si>
  <si>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</si>
  <si>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</si>
  <si>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</si>
  <si>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</si>
  <si>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</si>
  <si>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</si>
  <si>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</si>
  <si>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</si>
  <si>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</si>
  <si>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</si>
  <si>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</si>
  <si>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</si>
  <si>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</si>
  <si>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</si>
  <si>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</si>
  <si>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</si>
  <si>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</si>
  <si>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</si>
  <si>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</si>
  <si>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</si>
  <si>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</si>
  <si>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</si>
  <si>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</si>
  <si>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</si>
  <si>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</si>
  <si>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</si>
  <si>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</si>
  <si>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</si>
  <si>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</si>
  <si>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</si>
  <si>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</si>
  <si>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</si>
  <si>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</si>
  <si>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</si>
  <si>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</si>
  <si>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</si>
  <si>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</si>
  <si>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</si>
  <si>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</si>
  <si>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</si>
  <si>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</si>
  <si>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</si>
  <si>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</si>
  <si>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</si>
  <si>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</si>
  <si>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</si>
  <si>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</si>
  <si>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</si>
  <si>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</si>
  <si>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</si>
  <si>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</si>
  <si>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</si>
  <si>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</si>
  <si>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</si>
  <si>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</si>
  <si>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</si>
  <si>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</si>
  <si>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</si>
  <si>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</si>
  <si>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</si>
  <si>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</si>
  <si>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</si>
  <si>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</si>
  <si>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</si>
  <si>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</si>
  <si>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</si>
  <si>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</si>
  <si>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</si>
  <si>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</si>
  <si>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</si>
  <si>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</si>
  <si>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</si>
  <si>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</si>
  <si>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</si>
  <si>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</si>
  <si>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</si>
  <si>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январь-август 2025 года</t>
  </si>
  <si>
    <t>Факт на 01.09 .2024 (отчетный) год</t>
  </si>
  <si>
    <t>План на 2025 год по состоянию на 01.09.2025 (текущий) год</t>
  </si>
  <si>
    <t>Факт на 01.09.2025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</si>
</sst>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8"/>
  <sheetViews>
    <sheetView tabSelected="1" topLeftCell="A92" workbookViewId="0">
      <selection activeCell="D94" sqref="D9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3" t="s">
        <v>117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118</v>
      </c>
      <c r="C5" s="11" t="s">
        <v>2</v>
      </c>
      <c r="D5" s="2" t="s">
        <v>119</v>
      </c>
      <c r="E5" s="2" t="s">
        <v>2</v>
      </c>
      <c r="F5" s="2" t="s">
        <v>120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4" t="s">
        <v>7</v>
      </c>
      <c r="B7" s="25"/>
      <c r="C7" s="25"/>
      <c r="D7" s="25"/>
      <c r="E7" s="25"/>
      <c r="F7" s="25"/>
      <c r="G7" s="25"/>
      <c r="H7" s="25"/>
      <c r="I7" s="26"/>
    </row>
    <row r="8" spans="1:9" ht="26.25" customHeight="1" x14ac:dyDescent="0.25">
      <c r="A8" s="3" t="s">
        <v>8</v>
      </c>
      <c r="B8" s="15">
        <v>134797</v>
      </c>
      <c r="C8" s="15">
        <f>B8/B44*100</f>
        <v>35.909574057152902</v>
      </c>
      <c r="D8" s="15">
        <f>D9+D11+D15+D20+D23+D24+D25+D26+D29+D30+D31+D32+D14</f>
        <v>285823</v>
      </c>
      <c r="E8" s="15">
        <f>D8/D44*100</f>
        <v>38.851169043356755</v>
      </c>
      <c r="F8" s="15">
        <f>F9+F11+F15+F20+F23+F24+F25+F26+F29+F30+F31+F32+F14</f>
        <v>180329</v>
      </c>
      <c r="G8" s="10">
        <f>F8/F44*100</f>
        <v>39.200030607191906</v>
      </c>
      <c r="H8" s="10">
        <f>F8/B8*100-100</f>
        <v>33.778199811568498</v>
      </c>
      <c r="I8" s="10">
        <f>F8/D8*100</f>
        <v>63.091143819776576</v>
      </c>
    </row>
    <row r="9" spans="1:9" ht="26.25" customHeight="1" x14ac:dyDescent="0.25">
      <c r="A9" s="3" t="s">
        <v>9</v>
      </c>
      <c r="B9" s="15">
        <f>B10</f>
        <v>85910</v>
      </c>
      <c r="C9" s="15">
        <f>B9/B44*100</f>
        <v>22.886203010823728</v>
      </c>
      <c r="D9" s="15">
        <f>D10</f>
        <v>172805</v>
      </c>
      <c r="E9" s="15">
        <f>D9/D44*100</f>
        <v>23.488929395245535</v>
      </c>
      <c r="F9" s="15">
        <f>F10</f>
        <v>100058</v>
      </c>
      <c r="G9" s="10">
        <f>F9/F44*100</f>
        <v>21.750670510535784</v>
      </c>
      <c r="H9" s="10">
        <f t="shared" ref="H9:H43" si="0">F9/B9*100-100</f>
        <v>16.468397159818409</v>
      </c>
      <c r="I9" s="10">
        <f t="shared" ref="I9:I43" si="1">F9/D9*100</f>
        <v>57.902259772576024</v>
      </c>
    </row>
    <row r="10" spans="1:9" ht="28.5" customHeight="1" x14ac:dyDescent="0.25">
      <c r="A10" s="3" t="s">
        <v>10</v>
      </c>
      <c r="B10" s="15">
        <v>85910</v>
      </c>
      <c r="C10" s="15">
        <f>B10/B44*100</f>
        <v>22.886203010823728</v>
      </c>
      <c r="D10" s="15">
        <v>172805</v>
      </c>
      <c r="E10" s="15">
        <f>D10/D44*100</f>
        <v>23.488929395245535</v>
      </c>
      <c r="F10" s="15">
        <v>100058</v>
      </c>
      <c r="G10" s="10">
        <f>F10/F44*100</f>
        <v>21.750670510535784</v>
      </c>
      <c r="H10" s="10">
        <f t="shared" si="0"/>
        <v>16.468397159818409</v>
      </c>
      <c r="I10" s="10">
        <f t="shared" si="1"/>
        <v>57.902259772576024</v>
      </c>
    </row>
    <row r="11" spans="1:9" ht="64.5" customHeight="1" x14ac:dyDescent="0.25">
      <c r="A11" s="3" t="s">
        <v>11</v>
      </c>
      <c r="B11" s="15">
        <f>B12</f>
        <v>17097</v>
      </c>
      <c r="C11" s="15">
        <f>B11/B45*100</f>
        <v>33.770117485324207</v>
      </c>
      <c r="D11" s="15">
        <f>D12</f>
        <v>32233</v>
      </c>
      <c r="E11" s="15">
        <f>D11/D44*100</f>
        <v>4.3813469586930314</v>
      </c>
      <c r="F11" s="15">
        <f>F12</f>
        <v>17687</v>
      </c>
      <c r="G11" s="10">
        <f>F11/F44*100</f>
        <v>3.8448111027588641</v>
      </c>
      <c r="H11" s="10">
        <f t="shared" si="0"/>
        <v>3.4508978183307022</v>
      </c>
      <c r="I11" s="10">
        <f t="shared" si="1"/>
        <v>54.872335804920425</v>
      </c>
    </row>
    <row r="12" spans="1:9" ht="32.25" customHeight="1" x14ac:dyDescent="0.25">
      <c r="A12" s="3" t="s">
        <v>12</v>
      </c>
      <c r="B12" s="15">
        <f>B13</f>
        <v>17097</v>
      </c>
      <c r="C12" s="15">
        <f>B12/B44*100</f>
        <v>4.5545968208130985</v>
      </c>
      <c r="D12" s="15">
        <f>D13</f>
        <v>32233</v>
      </c>
      <c r="E12" s="15">
        <f>D12/D44*100</f>
        <v>4.3813469586930314</v>
      </c>
      <c r="F12" s="15">
        <f>F13</f>
        <v>17687</v>
      </c>
      <c r="G12" s="10">
        <f>F12/F44*100</f>
        <v>3.8448111027588641</v>
      </c>
      <c r="H12" s="10">
        <f t="shared" si="0"/>
        <v>3.4508978183307022</v>
      </c>
      <c r="I12" s="10">
        <f t="shared" si="1"/>
        <v>54.872335804920425</v>
      </c>
    </row>
    <row r="13" spans="1:9" ht="26.25" customHeight="1" x14ac:dyDescent="0.25">
      <c r="A13" s="3" t="s">
        <v>13</v>
      </c>
      <c r="B13" s="15">
        <v>17097</v>
      </c>
      <c r="C13" s="15">
        <f>B13/B44*100</f>
        <v>4.5545968208130985</v>
      </c>
      <c r="D13" s="15">
        <v>32233</v>
      </c>
      <c r="E13" s="15">
        <f>D13/D44*100</f>
        <v>4.3813469586930314</v>
      </c>
      <c r="F13" s="15">
        <v>17687</v>
      </c>
      <c r="G13" s="10">
        <f>F13/F44*100</f>
        <v>3.8448111027588641</v>
      </c>
      <c r="H13" s="10">
        <f t="shared" si="0"/>
        <v>3.4508978183307022</v>
      </c>
      <c r="I13" s="10">
        <f t="shared" si="1"/>
        <v>54.872335804920425</v>
      </c>
    </row>
    <row r="14" spans="1:9" ht="26.25" customHeight="1" x14ac:dyDescent="0.25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1.6461951986844372</v>
      </c>
      <c r="F14" s="15">
        <v>240</v>
      </c>
      <c r="G14" s="10">
        <f>F14/F45*100</f>
        <v>0.39372016339386778</v>
      </c>
      <c r="H14" s="10" t="e">
        <f t="shared" si="0"/>
        <v>#DIV/0!</v>
      </c>
      <c r="I14" s="10">
        <f t="shared" si="1"/>
        <v>12.698412698412698</v>
      </c>
    </row>
    <row r="15" spans="1:9" ht="26.25" customHeight="1" x14ac:dyDescent="0.25">
      <c r="A15" s="3" t="s">
        <v>14</v>
      </c>
      <c r="B15" s="15">
        <v>3438</v>
      </c>
      <c r="C15" s="15">
        <f>B15/B44*100</f>
        <v>0.91587435631721537</v>
      </c>
      <c r="D15" s="15">
        <f>D16+D17+D18+D19</f>
        <v>5195</v>
      </c>
      <c r="E15" s="15">
        <f>D15/D44*100</f>
        <v>0.70614269383582962</v>
      </c>
      <c r="F15" s="15">
        <f>F16+F17+F18+F19</f>
        <v>5247</v>
      </c>
      <c r="G15" s="10">
        <f>F15/F44*100</f>
        <v>1.1405961359289738</v>
      </c>
      <c r="H15" s="10">
        <f t="shared" si="0"/>
        <v>52.617801047120423</v>
      </c>
      <c r="I15" s="10">
        <f t="shared" si="1"/>
        <v>101.0009624639076</v>
      </c>
    </row>
    <row r="16" spans="1:9" ht="41.25" customHeight="1" x14ac:dyDescent="0.25">
      <c r="A16" s="3" t="s">
        <v>15</v>
      </c>
      <c r="B16" s="15">
        <v>1768</v>
      </c>
      <c r="C16" s="15">
        <f>B16/B44*100</f>
        <v>0.47099065211426316</v>
      </c>
      <c r="D16" s="15">
        <v>2257</v>
      </c>
      <c r="E16" s="15">
        <f>D16/D44*100</f>
        <v>0.30678807699470018</v>
      </c>
      <c r="F16" s="15">
        <v>1920</v>
      </c>
      <c r="G16" s="10">
        <f>F16/F44*100</f>
        <v>0.4173707987390185</v>
      </c>
      <c r="H16" s="10">
        <f t="shared" si="0"/>
        <v>8.597285067873301</v>
      </c>
      <c r="I16" s="10">
        <f t="shared" si="1"/>
        <v>85.068675232609664</v>
      </c>
    </row>
    <row r="17" spans="1:9" ht="44.25" customHeight="1" x14ac:dyDescent="0.25">
      <c r="A17" s="3" t="s">
        <v>106</v>
      </c>
      <c r="B17" s="15">
        <v>12</v>
      </c>
      <c r="C17" s="15">
        <f>B17/B44*100</f>
        <v>3.1967691319972616E-3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 x14ac:dyDescent="0.25">
      <c r="A18" s="3" t="s">
        <v>107</v>
      </c>
      <c r="B18" s="15">
        <v>775</v>
      </c>
      <c r="C18" s="15">
        <f>B18/B44*100</f>
        <v>0.20645800644148982</v>
      </c>
      <c r="D18" s="15">
        <v>1878</v>
      </c>
      <c r="E18" s="15">
        <f>D18/D44*100</f>
        <v>0.25527160327693704</v>
      </c>
      <c r="F18" s="15">
        <v>2112</v>
      </c>
      <c r="G18" s="10">
        <f>F18/F44*100</f>
        <v>0.45910787861292029</v>
      </c>
      <c r="H18" s="10"/>
      <c r="I18" s="10">
        <f t="shared" si="1"/>
        <v>112.46006389776358</v>
      </c>
    </row>
    <row r="19" spans="1:9" ht="39.75" customHeight="1" x14ac:dyDescent="0.25">
      <c r="A19" s="3" t="s">
        <v>108</v>
      </c>
      <c r="B19" s="15">
        <v>883</v>
      </c>
      <c r="C19" s="15">
        <f>B19/B44*100</f>
        <v>0.23522892862946515</v>
      </c>
      <c r="D19" s="15">
        <v>1060</v>
      </c>
      <c r="E19" s="15">
        <f>D19/D44*100</f>
        <v>0.1440830135641924</v>
      </c>
      <c r="F19" s="15">
        <v>1215</v>
      </c>
      <c r="G19" s="10">
        <f>F19/F44*100</f>
        <v>0.26411745857703511</v>
      </c>
      <c r="H19" s="10">
        <f t="shared" si="0"/>
        <v>37.599093997734997</v>
      </c>
      <c r="I19" s="10">
        <f t="shared" si="1"/>
        <v>114.62264150943395</v>
      </c>
    </row>
    <row r="20" spans="1:9" ht="15" customHeight="1" x14ac:dyDescent="0.25">
      <c r="A20" s="3" t="s">
        <v>16</v>
      </c>
      <c r="B20" s="15">
        <v>2966</v>
      </c>
      <c r="C20" s="15">
        <f>B20/B44*100</f>
        <v>0.79013477045865643</v>
      </c>
      <c r="D20" s="15">
        <f>D21+D22</f>
        <v>15109</v>
      </c>
      <c r="E20" s="15">
        <f>D20/D44*100</f>
        <v>2.053726652774889</v>
      </c>
      <c r="F20" s="15">
        <f>F21+F22</f>
        <v>4081</v>
      </c>
      <c r="G20" s="10">
        <f>F20/F44*100</f>
        <v>0.88713032794475755</v>
      </c>
      <c r="H20" s="10"/>
      <c r="I20" s="10"/>
    </row>
    <row r="21" spans="1:9" ht="26.25" customHeight="1" x14ac:dyDescent="0.25">
      <c r="A21" s="3" t="s">
        <v>109</v>
      </c>
      <c r="B21" s="15">
        <v>363</v>
      </c>
      <c r="C21" s="15">
        <f>B21/B44*100</f>
        <v>9.6702266242917168E-2</v>
      </c>
      <c r="D21" s="15">
        <v>3964</v>
      </c>
      <c r="E21" s="15">
        <f>D21/D44*100</f>
        <v>0.53881609978156475</v>
      </c>
      <c r="F21" s="15">
        <v>195</v>
      </c>
      <c r="G21" s="10">
        <f>F21/F44*100</f>
        <v>4.2389221746931563E-2</v>
      </c>
      <c r="H21" s="10"/>
      <c r="I21" s="10"/>
    </row>
    <row r="22" spans="1:9" ht="15" customHeight="1" x14ac:dyDescent="0.25">
      <c r="A22" s="3" t="s">
        <v>110</v>
      </c>
      <c r="B22" s="15">
        <v>2603</v>
      </c>
      <c r="C22" s="15">
        <f>B22/B44*100</f>
        <v>0.69343250421573932</v>
      </c>
      <c r="D22" s="15">
        <v>11145</v>
      </c>
      <c r="E22" s="15">
        <f>D22/D44*100</f>
        <v>1.5149105529933247</v>
      </c>
      <c r="F22" s="15">
        <v>3886</v>
      </c>
      <c r="G22" s="10">
        <f>F22/F44*100</f>
        <v>0.84474110619782594</v>
      </c>
      <c r="H22" s="10"/>
      <c r="I22" s="10"/>
    </row>
    <row r="23" spans="1:9" ht="25.5" customHeight="1" x14ac:dyDescent="0.25">
      <c r="A23" s="3" t="s">
        <v>17</v>
      </c>
      <c r="B23" s="15">
        <v>1746</v>
      </c>
      <c r="C23" s="15">
        <f>B23/B44*100</f>
        <v>0.46512990870560156</v>
      </c>
      <c r="D23" s="15">
        <v>4340</v>
      </c>
      <c r="E23" s="15">
        <f>D23/D44*100</f>
        <v>0.58992479138546683</v>
      </c>
      <c r="F23" s="15">
        <v>4123</v>
      </c>
      <c r="G23" s="10">
        <f>F23/F44*100</f>
        <v>0.89626031416717344</v>
      </c>
      <c r="H23" s="10">
        <f t="shared" si="0"/>
        <v>136.13974799541811</v>
      </c>
      <c r="I23" s="10">
        <f t="shared" si="1"/>
        <v>95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7560</v>
      </c>
      <c r="C25" s="15">
        <f>B25/B44*100</f>
        <v>2.0139645531582748</v>
      </c>
      <c r="D25" s="15">
        <v>18184</v>
      </c>
      <c r="E25" s="15">
        <f>D25/D44*100</f>
        <v>2.4717033194823341</v>
      </c>
      <c r="F25" s="15">
        <v>14912</v>
      </c>
      <c r="G25" s="10">
        <f>F25/F44*100</f>
        <v>3.2415798702063765</v>
      </c>
      <c r="H25" s="10">
        <f t="shared" si="0"/>
        <v>97.24867724867724</v>
      </c>
      <c r="I25" s="10">
        <f t="shared" si="1"/>
        <v>82.006159260888694</v>
      </c>
    </row>
    <row r="26" spans="1:9" ht="40.15" customHeight="1" x14ac:dyDescent="0.25">
      <c r="A26" s="3" t="s">
        <v>20</v>
      </c>
      <c r="B26" s="15">
        <v>273</v>
      </c>
      <c r="C26" s="15">
        <f>B26/B44*100</f>
        <v>7.2726497752937685E-2</v>
      </c>
      <c r="D26" s="15">
        <f>D27+D28</f>
        <v>541</v>
      </c>
      <c r="E26" s="15">
        <f>D26/D44*100</f>
        <v>7.3536707866252909E-2</v>
      </c>
      <c r="F26" s="15">
        <f>F27+F28</f>
        <v>596</v>
      </c>
      <c r="G26" s="10">
        <f>F26/F44*100</f>
        <v>0.12955885210857032</v>
      </c>
      <c r="H26" s="10">
        <f t="shared" si="0"/>
        <v>118.31501831501831</v>
      </c>
      <c r="I26" s="10">
        <f t="shared" si="1"/>
        <v>110.16635859519408</v>
      </c>
    </row>
    <row r="27" spans="1:9" ht="39" customHeight="1" x14ac:dyDescent="0.25">
      <c r="A27" s="3" t="s">
        <v>21</v>
      </c>
      <c r="B27" s="15">
        <v>273</v>
      </c>
      <c r="C27" s="15">
        <f>B27/B44*100</f>
        <v>7.2726497752937685E-2</v>
      </c>
      <c r="D27" s="15">
        <v>360</v>
      </c>
      <c r="E27" s="15">
        <f>D27/D44*100</f>
        <v>4.8933853663310621E-2</v>
      </c>
      <c r="F27" s="15">
        <v>415</v>
      </c>
      <c r="G27" s="10">
        <f>F27/F44*100</f>
        <v>9.021295910244409E-2</v>
      </c>
      <c r="H27" s="10">
        <f t="shared" si="0"/>
        <v>52.014652014652</v>
      </c>
      <c r="I27" s="10">
        <f t="shared" si="1"/>
        <v>115.27777777777777</v>
      </c>
    </row>
    <row r="28" spans="1:9" ht="24.6" customHeight="1" x14ac:dyDescent="0.25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0.15765149786343022</v>
      </c>
      <c r="F28" s="15">
        <v>181</v>
      </c>
      <c r="G28" s="10">
        <f>F28/F45*100</f>
        <v>0.29693062322620867</v>
      </c>
      <c r="H28" s="10" t="e">
        <f t="shared" si="0"/>
        <v>#DIV/0!</v>
      </c>
      <c r="I28" s="10">
        <f t="shared" si="1"/>
        <v>100</v>
      </c>
    </row>
    <row r="29" spans="1:9" ht="64.5" customHeight="1" x14ac:dyDescent="0.25">
      <c r="A29" s="3" t="s">
        <v>22</v>
      </c>
      <c r="B29" s="15">
        <v>8161</v>
      </c>
      <c r="C29" s="15">
        <f>B29/B44*100</f>
        <v>2.174069407185804</v>
      </c>
      <c r="D29" s="15">
        <v>13768</v>
      </c>
      <c r="E29" s="15">
        <f>D29/D44*100</f>
        <v>1.8714480478790572</v>
      </c>
      <c r="F29" s="15">
        <v>6997</v>
      </c>
      <c r="G29" s="10">
        <f>F29/F44*100</f>
        <v>1.5210122285296417</v>
      </c>
      <c r="H29" s="10">
        <f t="shared" si="0"/>
        <v>-14.262957970836908</v>
      </c>
      <c r="I29" s="10">
        <f t="shared" si="1"/>
        <v>50.820743753631618</v>
      </c>
    </row>
    <row r="30" spans="1:9" ht="64.5" customHeight="1" x14ac:dyDescent="0.25">
      <c r="A30" s="3" t="s">
        <v>23</v>
      </c>
      <c r="B30" s="15">
        <v>6797</v>
      </c>
      <c r="C30" s="15">
        <f>B30/B44*100</f>
        <v>1.8107033158487822</v>
      </c>
      <c r="D30" s="15">
        <v>20522</v>
      </c>
      <c r="E30" s="15">
        <f>D30/D44*100</f>
        <v>2.7895015135512793</v>
      </c>
      <c r="F30" s="15">
        <v>24648</v>
      </c>
      <c r="G30" s="10">
        <f>F30/F44*100</f>
        <v>5.3579976288121491</v>
      </c>
      <c r="H30" s="10">
        <f t="shared" si="0"/>
        <v>262.63057231131381</v>
      </c>
      <c r="I30" s="10">
        <f t="shared" si="1"/>
        <v>120.10525289932754</v>
      </c>
    </row>
    <row r="31" spans="1:9" ht="26.25" customHeight="1" x14ac:dyDescent="0.25">
      <c r="A31" s="3" t="s">
        <v>24</v>
      </c>
      <c r="B31" s="15">
        <v>766</v>
      </c>
      <c r="C31" s="15">
        <f>B31/B44*100</f>
        <v>0.20406042959249185</v>
      </c>
      <c r="D31" s="15">
        <v>1050</v>
      </c>
      <c r="E31" s="15">
        <f>D31/D44*100</f>
        <v>0.14272373985132264</v>
      </c>
      <c r="F31" s="15">
        <v>346</v>
      </c>
      <c r="G31" s="10">
        <f>F31/F44*100</f>
        <v>7.5213696022760609E-2</v>
      </c>
      <c r="H31" s="10">
        <f t="shared" si="0"/>
        <v>-54.83028720626632</v>
      </c>
      <c r="I31" s="10">
        <f t="shared" si="1"/>
        <v>32.952380952380949</v>
      </c>
    </row>
    <row r="32" spans="1:9" ht="39" customHeight="1" x14ac:dyDescent="0.25">
      <c r="A32" s="3" t="s">
        <v>25</v>
      </c>
      <c r="B32" s="15">
        <v>83</v>
      </c>
      <c r="C32" s="15">
        <f>B32/B44*100</f>
        <v>2.2110986496314392E-2</v>
      </c>
      <c r="D32" s="15">
        <v>186</v>
      </c>
      <c r="E32" s="15">
        <f>D32/D44*100</f>
        <v>2.5282491059377153E-2</v>
      </c>
      <c r="F32" s="15">
        <v>1394</v>
      </c>
      <c r="G32" s="10">
        <f>F32/F44*100</f>
        <v>0.30302859033447488</v>
      </c>
      <c r="H32" s="10">
        <f t="shared" si="0"/>
        <v>1579.5180722891566</v>
      </c>
      <c r="I32" s="10">
        <f t="shared" si="1"/>
        <v>749.46236559139777</v>
      </c>
    </row>
    <row r="33" spans="1:9" ht="26.25" customHeight="1" x14ac:dyDescent="0.25">
      <c r="A33" s="3" t="s">
        <v>26</v>
      </c>
      <c r="B33" s="15">
        <v>240582</v>
      </c>
      <c r="C33" s="15">
        <f>B33/B44*100</f>
        <v>64.090425942847091</v>
      </c>
      <c r="D33" s="15">
        <f>D34+D41+D42+D43</f>
        <v>449864</v>
      </c>
      <c r="E33" s="15">
        <f>D33/D44*100</f>
        <v>61.148830956643238</v>
      </c>
      <c r="F33" s="15">
        <f t="shared" ref="F33" si="2">F34+F41+F42+F43</f>
        <v>279693.60000000003</v>
      </c>
      <c r="G33" s="10">
        <f>F33/F44*100</f>
        <v>60.799969392808094</v>
      </c>
      <c r="H33" s="10">
        <f t="shared" si="0"/>
        <v>16.257076589271023</v>
      </c>
      <c r="I33" s="10">
        <f t="shared" si="1"/>
        <v>62.172923372397001</v>
      </c>
    </row>
    <row r="34" spans="1:9" ht="70.5" customHeight="1" x14ac:dyDescent="0.25">
      <c r="A34" s="3" t="s">
        <v>27</v>
      </c>
      <c r="B34" s="15">
        <v>241488</v>
      </c>
      <c r="C34" s="15">
        <f>B34/B44*100</f>
        <v>64.331782012312885</v>
      </c>
      <c r="D34" s="15">
        <f>D35+D38+D39+D40</f>
        <v>449436.3</v>
      </c>
      <c r="E34" s="15">
        <f>D34/D44*100</f>
        <v>61.090694819943806</v>
      </c>
      <c r="F34" s="15">
        <f t="shared" ref="F34" si="3">F35+F38+F39+F40</f>
        <v>279499.3</v>
      </c>
      <c r="G34" s="10">
        <f>F34/F44*100</f>
        <v>60.757732337498197</v>
      </c>
      <c r="H34" s="10">
        <f t="shared" si="0"/>
        <v>15.740450871264812</v>
      </c>
      <c r="I34" s="10">
        <f t="shared" si="1"/>
        <v>62.188857464339222</v>
      </c>
    </row>
    <row r="35" spans="1:9" ht="51.75" customHeight="1" x14ac:dyDescent="0.25">
      <c r="A35" s="3" t="s">
        <v>28</v>
      </c>
      <c r="B35" s="15">
        <v>38365</v>
      </c>
      <c r="C35" s="15">
        <f>B35/B44*100</f>
        <v>10.220337312422911</v>
      </c>
      <c r="D35" s="15">
        <f>D36+D37</f>
        <v>72338</v>
      </c>
      <c r="E35" s="15">
        <f>D35/D44*100</f>
        <v>9.8327141841571208</v>
      </c>
      <c r="F35" s="15">
        <f>F36+F37</f>
        <v>42197.4</v>
      </c>
      <c r="G35" s="10">
        <f>F35/F44*100</f>
        <v>9.1728971576613851</v>
      </c>
      <c r="H35" s="10">
        <f t="shared" si="0"/>
        <v>9.9893131760719456</v>
      </c>
      <c r="I35" s="10">
        <f t="shared" si="1"/>
        <v>58.333655893168178</v>
      </c>
    </row>
    <row r="36" spans="1:9" ht="39" customHeight="1" x14ac:dyDescent="0.25">
      <c r="A36" s="3" t="s">
        <v>29</v>
      </c>
      <c r="B36" s="15">
        <v>38365</v>
      </c>
      <c r="C36" s="15">
        <f>B36/B44*100</f>
        <v>10.220337312422911</v>
      </c>
      <c r="D36" s="15">
        <v>72338</v>
      </c>
      <c r="E36" s="15">
        <f>D36/D44*100</f>
        <v>9.8327141841571208</v>
      </c>
      <c r="F36" s="15">
        <v>42197.4</v>
      </c>
      <c r="G36" s="10">
        <f>F36/F44*100</f>
        <v>9.1728971576613851</v>
      </c>
      <c r="H36" s="10">
        <f t="shared" si="0"/>
        <v>9.9893131760719456</v>
      </c>
      <c r="I36" s="10">
        <f t="shared" si="1"/>
        <v>58.333655893168178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21117</v>
      </c>
      <c r="C38" s="15">
        <f>B38/B44*100</f>
        <v>5.625514480032181</v>
      </c>
      <c r="D38" s="15">
        <v>47268.2</v>
      </c>
      <c r="E38" s="15">
        <f>D38/D44*100</f>
        <v>6.4250421714669406</v>
      </c>
      <c r="F38" s="15">
        <v>26688.799999999999</v>
      </c>
      <c r="G38" s="10">
        <f>F38/F44*100</f>
        <v>5.8016280069718311</v>
      </c>
      <c r="H38" s="10">
        <f t="shared" si="0"/>
        <v>26.385376710707021</v>
      </c>
      <c r="I38" s="10">
        <f t="shared" si="1"/>
        <v>56.462484291764866</v>
      </c>
    </row>
    <row r="39" spans="1:9" ht="26.25" customHeight="1" x14ac:dyDescent="0.25">
      <c r="A39" s="20" t="s">
        <v>113</v>
      </c>
      <c r="B39" s="15">
        <v>170811</v>
      </c>
      <c r="C39" s="15">
        <f>B39/B44*100</f>
        <v>45.503611017132016</v>
      </c>
      <c r="D39" s="15">
        <v>307718.3</v>
      </c>
      <c r="E39" s="15">
        <f>D39/ D44*100</f>
        <v>41.827339615896427</v>
      </c>
      <c r="F39" s="15">
        <v>197216.8</v>
      </c>
      <c r="G39" s="10">
        <f>F39/F44*100</f>
        <v>42.871111114975655</v>
      </c>
      <c r="H39" s="10">
        <f t="shared" si="0"/>
        <v>15.459074649759089</v>
      </c>
      <c r="I39" s="10">
        <f t="shared" si="1"/>
        <v>64.090045993364711</v>
      </c>
    </row>
    <row r="40" spans="1:9" ht="26.25" customHeight="1" x14ac:dyDescent="0.25">
      <c r="A40" s="3" t="s">
        <v>30</v>
      </c>
      <c r="B40" s="15">
        <v>11195</v>
      </c>
      <c r="C40" s="15">
        <f>B40/B44*100</f>
        <v>2.9823192027257783</v>
      </c>
      <c r="D40" s="15">
        <v>22111.8</v>
      </c>
      <c r="E40" s="15">
        <f>D40/ D44*100</f>
        <v>3.0055988484233103</v>
      </c>
      <c r="F40" s="15">
        <v>13396.3</v>
      </c>
      <c r="G40" s="10">
        <f>F40/F44*100</f>
        <v>2.9120960578893298</v>
      </c>
      <c r="H40" s="10">
        <f t="shared" si="0"/>
        <v>19.66324251898169</v>
      </c>
      <c r="I40" s="10">
        <f t="shared" si="1"/>
        <v>60.584393853055829</v>
      </c>
    </row>
    <row r="41" spans="1:9" ht="35.25" customHeight="1" x14ac:dyDescent="0.25">
      <c r="A41" s="3" t="s">
        <v>31</v>
      </c>
      <c r="B41" s="15">
        <v>238</v>
      </c>
      <c r="C41" s="15">
        <f>B41/B44*100</f>
        <v>6.3402587784612358E-2</v>
      </c>
      <c r="D41" s="15">
        <v>458.4</v>
      </c>
      <c r="E41" s="15">
        <f>D41/D44*100</f>
        <v>6.2309106997948858E-2</v>
      </c>
      <c r="F41" s="15">
        <v>252.9</v>
      </c>
      <c r="G41" s="10">
        <f>F41/F44*100</f>
        <v>5.4975559896405082E-2</v>
      </c>
      <c r="H41" s="10">
        <f t="shared" si="0"/>
        <v>6.2605042016806749</v>
      </c>
      <c r="I41" s="10">
        <f t="shared" si="1"/>
        <v>55.170157068062828</v>
      </c>
    </row>
    <row r="42" spans="1:9" ht="63.75" customHeight="1" x14ac:dyDescent="0.25">
      <c r="A42" s="3" t="s">
        <v>32</v>
      </c>
      <c r="B42" s="16">
        <v>396</v>
      </c>
      <c r="C42" s="15">
        <f>B42/B44*100</f>
        <v>0.10549338135590963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 x14ac:dyDescent="0.25">
      <c r="A43" s="3" t="s">
        <v>33</v>
      </c>
      <c r="B43" s="15">
        <v>-1540</v>
      </c>
      <c r="C43" s="15">
        <f>B43/B44*100</f>
        <v>-0.41025203860631521</v>
      </c>
      <c r="D43" s="15">
        <v>-30.7</v>
      </c>
      <c r="E43" s="15">
        <f>D43/D44*100</f>
        <v>-4.1729702985101001E-3</v>
      </c>
      <c r="F43" s="15">
        <v>-58.6</v>
      </c>
      <c r="G43" s="10">
        <f>F43/F44*100</f>
        <v>-1.2738504586513794E-2</v>
      </c>
      <c r="H43" s="10">
        <f t="shared" si="0"/>
        <v>-96.194805194805198</v>
      </c>
      <c r="I43" s="10">
        <f t="shared" si="1"/>
        <v>190.87947882736159</v>
      </c>
    </row>
    <row r="44" spans="1:9" s="14" customFormat="1" ht="15" customHeight="1" x14ac:dyDescent="0.25">
      <c r="A44" s="12" t="s">
        <v>34</v>
      </c>
      <c r="B44" s="16">
        <f t="shared" ref="B44:I44" si="4">B33+B8</f>
        <v>375379</v>
      </c>
      <c r="C44" s="16">
        <f t="shared" si="4"/>
        <v>100</v>
      </c>
      <c r="D44" s="16">
        <f t="shared" si="4"/>
        <v>735687</v>
      </c>
      <c r="E44" s="16">
        <f t="shared" si="4"/>
        <v>100</v>
      </c>
      <c r="F44" s="16">
        <f t="shared" si="4"/>
        <v>460022.60000000003</v>
      </c>
      <c r="G44" s="16">
        <f t="shared" si="4"/>
        <v>100</v>
      </c>
      <c r="H44" s="16">
        <f t="shared" si="4"/>
        <v>50.035276400839521</v>
      </c>
      <c r="I44" s="16">
        <f t="shared" si="4"/>
        <v>125.26406719217357</v>
      </c>
    </row>
    <row r="45" spans="1:9" ht="26.25" customHeight="1" x14ac:dyDescent="0.25">
      <c r="A45" s="3" t="s">
        <v>35</v>
      </c>
      <c r="B45" s="17">
        <f>SUM(B46:B53)</f>
        <v>50627.600000000006</v>
      </c>
      <c r="C45" s="9">
        <f>B45/B92*100</f>
        <v>12.428251247670975</v>
      </c>
      <c r="D45" s="17">
        <f>SUM(D46:D53)</f>
        <v>114810.20000000001</v>
      </c>
      <c r="E45" s="9">
        <f>D45/D92*100</f>
        <v>10.965754545942524</v>
      </c>
      <c r="F45" s="17">
        <f>SUM(F46:F53)</f>
        <v>60957</v>
      </c>
      <c r="G45" s="9">
        <f>F45/F92*100</f>
        <v>13.161119156092383</v>
      </c>
      <c r="H45" s="9">
        <f>F45/B45*100-100</f>
        <v>20.402705243780048</v>
      </c>
      <c r="I45" s="10">
        <f t="shared" ref="I45:I68" si="5">F45/D45*100</f>
        <v>53.09371466995092</v>
      </c>
    </row>
    <row r="46" spans="1:9" ht="53.25" customHeight="1" x14ac:dyDescent="0.25">
      <c r="A46" s="3" t="s">
        <v>103</v>
      </c>
      <c r="B46" s="17">
        <v>4013.7</v>
      </c>
      <c r="C46" s="9">
        <f>B46/B92*100</f>
        <v>0.98529798040548999</v>
      </c>
      <c r="D46" s="17">
        <v>7256.7</v>
      </c>
      <c r="E46" s="9">
        <f>D46/D92*100</f>
        <v>0.69310210254438287</v>
      </c>
      <c r="F46" s="17">
        <v>4458.1000000000004</v>
      </c>
      <c r="G46" s="9">
        <f>F46/F92*100</f>
        <v>0.96254056646120134</v>
      </c>
      <c r="H46" s="9">
        <f>F46/B46*100-100</f>
        <v>11.072078132396541</v>
      </c>
      <c r="I46" s="10">
        <f t="shared" si="5"/>
        <v>61.434260752132516</v>
      </c>
    </row>
    <row r="47" spans="1:9" ht="81.75" customHeight="1" x14ac:dyDescent="0.25">
      <c r="A47" s="3" t="s">
        <v>36</v>
      </c>
      <c r="B47" s="17">
        <v>169.2</v>
      </c>
      <c r="C47" s="9">
        <f>B47/B92*100</f>
        <v>4.1535844304409618E-2</v>
      </c>
      <c r="D47" s="17">
        <v>373.6</v>
      </c>
      <c r="E47" s="9">
        <f>D47/D92*100</f>
        <v>3.5683292062587878E-2</v>
      </c>
      <c r="F47" s="17">
        <v>319.60000000000002</v>
      </c>
      <c r="G47" s="9">
        <f>F47/F92*100</f>
        <v>6.9004276494695038E-2</v>
      </c>
      <c r="H47" s="9">
        <f>F47/B47*100-100</f>
        <v>88.888888888888914</v>
      </c>
      <c r="I47" s="10">
        <f t="shared" si="5"/>
        <v>85.546038543897225</v>
      </c>
    </row>
    <row r="48" spans="1:9" ht="105.75" customHeight="1" x14ac:dyDescent="0.25">
      <c r="A48" s="3" t="s">
        <v>37</v>
      </c>
      <c r="B48" s="17">
        <v>20427.900000000001</v>
      </c>
      <c r="C48" s="9">
        <f>B48/B92*100</f>
        <v>5.0147167486173139</v>
      </c>
      <c r="D48" s="17">
        <v>32406.5</v>
      </c>
      <c r="E48" s="9">
        <f>D48/D92*100</f>
        <v>3.0952103967512152</v>
      </c>
      <c r="F48" s="17">
        <v>20563</v>
      </c>
      <c r="G48" s="9">
        <f>F48/F92*100</f>
        <v>4.4397213315407198</v>
      </c>
      <c r="H48" s="9">
        <f>F48/B48*100-100</f>
        <v>0.66135040802039669</v>
      </c>
      <c r="I48" s="10">
        <f t="shared" si="5"/>
        <v>63.453319550090256</v>
      </c>
    </row>
    <row r="49" spans="1:9" ht="15" customHeight="1" x14ac:dyDescent="0.25">
      <c r="A49" s="3" t="s">
        <v>38</v>
      </c>
      <c r="B49" s="17">
        <v>0</v>
      </c>
      <c r="C49" s="9">
        <f>B49/B92*100</f>
        <v>0</v>
      </c>
      <c r="D49" s="17">
        <v>1.8</v>
      </c>
      <c r="E49" s="9">
        <f>D49/D92*100</f>
        <v>1.7192164269983452E-4</v>
      </c>
      <c r="F49" s="17">
        <v>1.8</v>
      </c>
      <c r="G49" s="9">
        <f>F49/F92*100</f>
        <v>3.8863484884371418E-4</v>
      </c>
      <c r="H49" s="9" t="e">
        <f t="shared" ref="H49:H52" si="6">F49/B49*100-100</f>
        <v>#DIV/0!</v>
      </c>
      <c r="I49" s="10">
        <f t="shared" si="5"/>
        <v>100</v>
      </c>
    </row>
    <row r="50" spans="1:9" ht="64.5" customHeight="1" x14ac:dyDescent="0.25">
      <c r="A50" s="3" t="s">
        <v>39</v>
      </c>
      <c r="B50" s="17">
        <v>5336.3</v>
      </c>
      <c r="C50" s="9">
        <f>B50/B92*100</f>
        <v>1.309974739725893</v>
      </c>
      <c r="D50" s="17">
        <v>10335.1</v>
      </c>
      <c r="E50" s="9">
        <f>D50/D92*100</f>
        <v>0.98712631637058879</v>
      </c>
      <c r="F50" s="17">
        <v>6195.9</v>
      </c>
      <c r="G50" s="9">
        <f>F50/F92*100</f>
        <v>1.3377459221948713</v>
      </c>
      <c r="H50" s="9">
        <f t="shared" si="6"/>
        <v>16.108539624833668</v>
      </c>
      <c r="I50" s="10">
        <f t="shared" si="5"/>
        <v>59.950073052026589</v>
      </c>
    </row>
    <row r="51" spans="1:9" ht="32.25" customHeight="1" x14ac:dyDescent="0.25">
      <c r="A51" s="3" t="s">
        <v>104</v>
      </c>
      <c r="B51" s="17">
        <v>0</v>
      </c>
      <c r="C51" s="9"/>
      <c r="D51" s="17">
        <v>815.8</v>
      </c>
      <c r="E51" s="9"/>
      <c r="F51" s="17">
        <v>815.8</v>
      </c>
      <c r="G51" s="9"/>
      <c r="H51" s="9" t="e">
        <f t="shared" si="6"/>
        <v>#DIV/0!</v>
      </c>
      <c r="I51" s="10">
        <f t="shared" si="5"/>
        <v>100</v>
      </c>
    </row>
    <row r="52" spans="1:9" ht="15" customHeight="1" x14ac:dyDescent="0.25">
      <c r="A52" s="3" t="s">
        <v>40</v>
      </c>
      <c r="B52" s="17">
        <v>0</v>
      </c>
      <c r="C52" s="9">
        <f>B52/B92*100</f>
        <v>0</v>
      </c>
      <c r="D52" s="17">
        <v>500</v>
      </c>
      <c r="E52" s="9">
        <f>D52/D92*100</f>
        <v>4.7756011861065144E-2</v>
      </c>
      <c r="F52" s="17">
        <v>0</v>
      </c>
      <c r="G52" s="9">
        <f>F52/F92*100</f>
        <v>0</v>
      </c>
      <c r="H52" s="9" t="e">
        <f t="shared" si="6"/>
        <v>#DIV/0!</v>
      </c>
      <c r="I52" s="10">
        <f t="shared" si="5"/>
        <v>0</v>
      </c>
    </row>
    <row r="53" spans="1:9" ht="26.25" customHeight="1" x14ac:dyDescent="0.25">
      <c r="A53" s="3" t="s">
        <v>41</v>
      </c>
      <c r="B53" s="17">
        <v>20680.5</v>
      </c>
      <c r="C53" s="9">
        <f>B53/B92*100</f>
        <v>5.0767259346178681</v>
      </c>
      <c r="D53" s="17">
        <v>63120.7</v>
      </c>
      <c r="E53" s="9">
        <f>D53/D92*100</f>
        <v>6.0287857957574698</v>
      </c>
      <c r="F53" s="17">
        <v>28602.799999999999</v>
      </c>
      <c r="G53" s="9">
        <f>F53/F92*100</f>
        <v>6.1755804747261047</v>
      </c>
      <c r="H53" s="9">
        <f>F53/B53*100-100</f>
        <v>38.308067986750785</v>
      </c>
      <c r="I53" s="10">
        <f t="shared" si="5"/>
        <v>45.314453103340107</v>
      </c>
    </row>
    <row r="54" spans="1:9" ht="15" customHeight="1" x14ac:dyDescent="0.25">
      <c r="A54" s="3" t="s">
        <v>42</v>
      </c>
      <c r="B54" s="17">
        <f>B55</f>
        <v>1121.2</v>
      </c>
      <c r="C54" s="9">
        <f>B54/B92*100</f>
        <v>0.27523633944505954</v>
      </c>
      <c r="D54" s="17">
        <f>D55</f>
        <v>2207.4</v>
      </c>
      <c r="E54" s="9">
        <f>D54/D92*100</f>
        <v>0.21083324116423041</v>
      </c>
      <c r="F54" s="17">
        <f>F55</f>
        <v>1247.0999999999999</v>
      </c>
      <c r="G54" s="9">
        <f>F54/F92*100</f>
        <v>0.26925917777388664</v>
      </c>
      <c r="H54" s="9">
        <f>F54/B54*100-100</f>
        <v>11.229040313949341</v>
      </c>
      <c r="I54" s="10">
        <f t="shared" si="5"/>
        <v>56.496330524599067</v>
      </c>
    </row>
    <row r="55" spans="1:9" ht="26.25" customHeight="1" x14ac:dyDescent="0.25">
      <c r="A55" s="3" t="s">
        <v>43</v>
      </c>
      <c r="B55" s="17">
        <v>1121.2</v>
      </c>
      <c r="C55" s="9">
        <f>B55/B92*100</f>
        <v>0.27523633944505954</v>
      </c>
      <c r="D55" s="17">
        <v>2207.4</v>
      </c>
      <c r="E55" s="9">
        <f>D55/D92*100</f>
        <v>0.21083324116423041</v>
      </c>
      <c r="F55" s="17">
        <v>1247.0999999999999</v>
      </c>
      <c r="G55" s="9">
        <f>F55/F92*100</f>
        <v>0.26925917777388664</v>
      </c>
      <c r="H55" s="9">
        <f t="shared" ref="H55:H105" si="7">F55/B55*100-100</f>
        <v>11.229040313949341</v>
      </c>
      <c r="I55" s="10">
        <f t="shared" si="5"/>
        <v>56.496330524599067</v>
      </c>
    </row>
    <row r="56" spans="1:9" ht="51.75" customHeight="1" x14ac:dyDescent="0.25">
      <c r="A56" s="3" t="s">
        <v>44</v>
      </c>
      <c r="B56" s="17">
        <f>SUM(B57:B58)</f>
        <v>1117.2</v>
      </c>
      <c r="C56" s="9">
        <f>B56/B92*100</f>
        <v>0.27425440459152739</v>
      </c>
      <c r="D56" s="17">
        <f>SUM(D57:D58)</f>
        <v>2243</v>
      </c>
      <c r="E56" s="9">
        <f>D56/D92*100</f>
        <v>0.21423346920873823</v>
      </c>
      <c r="F56" s="17">
        <f>SUM(F57:F58)</f>
        <v>578.5</v>
      </c>
      <c r="G56" s="9">
        <f>F56/F92*100</f>
        <v>0.12490292225338261</v>
      </c>
      <c r="H56" s="9">
        <f t="shared" si="7"/>
        <v>-48.218761188686003</v>
      </c>
      <c r="I56" s="10">
        <f t="shared" si="5"/>
        <v>25.791350869371378</v>
      </c>
    </row>
    <row r="57" spans="1:9" ht="20.25" customHeight="1" x14ac:dyDescent="0.25">
      <c r="A57" s="3" t="s">
        <v>105</v>
      </c>
      <c r="B57" s="17">
        <v>0</v>
      </c>
      <c r="C57" s="9">
        <f>B57/B92*100</f>
        <v>0</v>
      </c>
      <c r="D57" s="17">
        <v>360</v>
      </c>
      <c r="E57" s="9">
        <f>D57/D92*100</f>
        <v>3.4384328539966903E-2</v>
      </c>
      <c r="F57" s="17">
        <v>0</v>
      </c>
      <c r="G57" s="9">
        <f>F57/F92*100</f>
        <v>0</v>
      </c>
      <c r="H57" s="9" t="e">
        <f t="shared" si="7"/>
        <v>#DIV/0!</v>
      </c>
      <c r="I57" s="10">
        <f t="shared" si="5"/>
        <v>0</v>
      </c>
    </row>
    <row r="58" spans="1:9" ht="66" customHeight="1" x14ac:dyDescent="0.25">
      <c r="A58" s="3" t="s">
        <v>102</v>
      </c>
      <c r="B58" s="17">
        <v>1117.2</v>
      </c>
      <c r="C58" s="9">
        <f>B58/B92*100</f>
        <v>0.27425440459152739</v>
      </c>
      <c r="D58" s="17">
        <v>1883</v>
      </c>
      <c r="E58" s="9">
        <f>D58/D92*100</f>
        <v>0.17984914066877133</v>
      </c>
      <c r="F58" s="17">
        <v>578.5</v>
      </c>
      <c r="G58" s="9">
        <f>F58/F92*100</f>
        <v>0.12490292225338261</v>
      </c>
      <c r="H58" s="9">
        <f t="shared" si="7"/>
        <v>-48.218761188686003</v>
      </c>
      <c r="I58" s="10">
        <f t="shared" si="5"/>
        <v>30.722251725969198</v>
      </c>
    </row>
    <row r="59" spans="1:9" ht="26.25" customHeight="1" x14ac:dyDescent="0.25">
      <c r="A59" s="3" t="s">
        <v>45</v>
      </c>
      <c r="B59" s="17">
        <f>SUM(B60:B63)</f>
        <v>16098.4</v>
      </c>
      <c r="C59" s="9">
        <f>B59/B92*100</f>
        <v>3.9518950115254601</v>
      </c>
      <c r="D59" s="17">
        <f>SUM(D60:D63)</f>
        <v>39727.499999999993</v>
      </c>
      <c r="E59" s="9">
        <f>D59/D92*100</f>
        <v>3.7944539224209302</v>
      </c>
      <c r="F59" s="17">
        <f>SUM(F60:F63)</f>
        <v>15068.300000000001</v>
      </c>
      <c r="G59" s="9">
        <f>F59/F92*100</f>
        <v>3.2533702737954107</v>
      </c>
      <c r="H59" s="9">
        <f t="shared" si="7"/>
        <v>-6.3987725488247094</v>
      </c>
      <c r="I59" s="10">
        <f t="shared" si="5"/>
        <v>37.929142281794739</v>
      </c>
    </row>
    <row r="60" spans="1:9" ht="26.25" customHeight="1" x14ac:dyDescent="0.25">
      <c r="A60" s="3" t="s">
        <v>116</v>
      </c>
      <c r="B60" s="17">
        <v>0</v>
      </c>
      <c r="C60" s="9">
        <f>B60/B92*100</f>
        <v>0</v>
      </c>
      <c r="D60" s="17">
        <v>498.2</v>
      </c>
      <c r="E60" s="9">
        <f>D60/D92*100</f>
        <v>4.7584090218365308E-2</v>
      </c>
      <c r="F60" s="17">
        <v>497.6</v>
      </c>
      <c r="G60" s="9">
        <f>F60/F92*100</f>
        <v>0.10743594488035121</v>
      </c>
      <c r="H60" s="9" t="e">
        <f t="shared" si="7"/>
        <v>#DIV/0!</v>
      </c>
      <c r="I60" s="10">
        <f t="shared" si="5"/>
        <v>99.879566439181062</v>
      </c>
    </row>
    <row r="61" spans="1:9" ht="26.25" customHeight="1" x14ac:dyDescent="0.25">
      <c r="A61" s="3" t="s">
        <v>46</v>
      </c>
      <c r="B61" s="17">
        <v>169.1</v>
      </c>
      <c r="C61" s="9">
        <f>B61/B92*100</f>
        <v>4.1511295933071318E-2</v>
      </c>
      <c r="D61" s="17">
        <v>1139.9000000000001</v>
      </c>
      <c r="E61" s="9">
        <f>D61/D92*100</f>
        <v>0.10887415584085632</v>
      </c>
      <c r="F61" s="17">
        <v>0</v>
      </c>
      <c r="G61" s="9">
        <f>F61/F92*100</f>
        <v>0</v>
      </c>
      <c r="H61" s="9">
        <f t="shared" si="7"/>
        <v>-100</v>
      </c>
      <c r="I61" s="10">
        <f t="shared" si="5"/>
        <v>0</v>
      </c>
    </row>
    <row r="62" spans="1:9" ht="26.25" customHeight="1" x14ac:dyDescent="0.25">
      <c r="A62" s="3" t="s">
        <v>47</v>
      </c>
      <c r="B62" s="17">
        <v>14875.9</v>
      </c>
      <c r="C62" s="9">
        <f>B62/B92*100</f>
        <v>3.6517911719146992</v>
      </c>
      <c r="D62" s="17">
        <v>35007.699999999997</v>
      </c>
      <c r="E62" s="9">
        <f>D62/D92*100</f>
        <v>3.3436562728572206</v>
      </c>
      <c r="F62" s="17">
        <v>13773.2</v>
      </c>
      <c r="G62" s="9">
        <f>F62/F92*100</f>
        <v>2.9737475000523581</v>
      </c>
      <c r="H62" s="9">
        <f t="shared" si="7"/>
        <v>-7.4126607465766767</v>
      </c>
      <c r="I62" s="10">
        <f t="shared" si="5"/>
        <v>39.343344464217878</v>
      </c>
    </row>
    <row r="63" spans="1:9" ht="26.25" customHeight="1" x14ac:dyDescent="0.25">
      <c r="A63" s="3" t="s">
        <v>48</v>
      </c>
      <c r="B63" s="17">
        <v>1053.4000000000001</v>
      </c>
      <c r="C63" s="9">
        <f>B63/B92*100</f>
        <v>0.25859254367768975</v>
      </c>
      <c r="D63" s="17">
        <v>3081.7</v>
      </c>
      <c r="E63" s="9">
        <f>D63/D92*100</f>
        <v>0.29433940350448889</v>
      </c>
      <c r="F63" s="17">
        <v>797.5</v>
      </c>
      <c r="G63" s="9">
        <f>F63/F92*100</f>
        <v>0.17218682886270115</v>
      </c>
      <c r="H63" s="9">
        <f t="shared" si="7"/>
        <v>-24.292766280615155</v>
      </c>
      <c r="I63" s="10">
        <f t="shared" si="5"/>
        <v>25.878573514618559</v>
      </c>
    </row>
    <row r="64" spans="1:9" ht="26.25" customHeight="1" x14ac:dyDescent="0.25">
      <c r="A64" s="3" t="s">
        <v>49</v>
      </c>
      <c r="B64" s="17">
        <f>SUM(B65:B67)</f>
        <v>10603.6</v>
      </c>
      <c r="C64" s="9">
        <f>B64/B92*100</f>
        <v>2.6030111032283565</v>
      </c>
      <c r="D64" s="17">
        <f>SUM(D65:D67)</f>
        <v>287116.10000000003</v>
      </c>
      <c r="E64" s="9">
        <f>D64/D92*100</f>
        <v>27.423039754205536</v>
      </c>
      <c r="F64" s="17">
        <f>SUM(F65:F67)</f>
        <v>12930.699999999999</v>
      </c>
      <c r="G64" s="9">
        <f>F64/F92*100</f>
        <v>2.7918447999685641</v>
      </c>
      <c r="H64" s="9">
        <f t="shared" si="7"/>
        <v>21.946320117695862</v>
      </c>
      <c r="I64" s="10">
        <f t="shared" si="5"/>
        <v>4.5036485240639577</v>
      </c>
    </row>
    <row r="65" spans="1:9" ht="15" customHeight="1" x14ac:dyDescent="0.25">
      <c r="A65" s="3" t="s">
        <v>50</v>
      </c>
      <c r="B65" s="17">
        <v>1892.4</v>
      </c>
      <c r="C65" s="9">
        <f>B65/B92*100</f>
        <v>0.4645533792060566</v>
      </c>
      <c r="D65" s="17">
        <v>236082.7</v>
      </c>
      <c r="E65" s="9">
        <f>D65/D92*100</f>
        <v>22.54873644278457</v>
      </c>
      <c r="F65" s="17">
        <v>1757.2</v>
      </c>
      <c r="G65" s="9">
        <f>F65/F92*100</f>
        <v>0.37939397577120809</v>
      </c>
      <c r="H65" s="9">
        <f t="shared" si="7"/>
        <v>-7.1443669414500022</v>
      </c>
      <c r="I65" s="10">
        <f t="shared" si="5"/>
        <v>0.7443154453926526</v>
      </c>
    </row>
    <row r="66" spans="1:9" ht="15" customHeight="1" x14ac:dyDescent="0.25">
      <c r="A66" s="3" t="s">
        <v>51</v>
      </c>
      <c r="B66" s="17">
        <v>251</v>
      </c>
      <c r="C66" s="9">
        <f>B66/B92*100</f>
        <v>6.161641205914193E-2</v>
      </c>
      <c r="D66" s="17">
        <v>35905</v>
      </c>
      <c r="E66" s="9">
        <f>D66/D92*100</f>
        <v>3.4293592117430882</v>
      </c>
      <c r="F66" s="17">
        <v>1624.2</v>
      </c>
      <c r="G66" s="9">
        <f>F66/F92*100</f>
        <v>0.3506781786066448</v>
      </c>
      <c r="H66" s="9">
        <f t="shared" si="7"/>
        <v>547.09163346613548</v>
      </c>
      <c r="I66" s="10">
        <f t="shared" si="5"/>
        <v>4.5236039548809357</v>
      </c>
    </row>
    <row r="67" spans="1:9" ht="15" customHeight="1" x14ac:dyDescent="0.25">
      <c r="A67" s="3" t="s">
        <v>52</v>
      </c>
      <c r="B67" s="17">
        <v>8460.2000000000007</v>
      </c>
      <c r="C67" s="9">
        <f>B67/B92*100</f>
        <v>2.0768413119631579</v>
      </c>
      <c r="D67" s="17">
        <v>15128.4</v>
      </c>
      <c r="E67" s="9">
        <f>D67/D92*100</f>
        <v>1.4449440996778757</v>
      </c>
      <c r="F67" s="17">
        <v>9549.2999999999993</v>
      </c>
      <c r="G67" s="9">
        <f>F67/F92*100</f>
        <v>2.0617726455907111</v>
      </c>
      <c r="H67" s="9">
        <f t="shared" si="7"/>
        <v>12.873218127231013</v>
      </c>
      <c r="I67" s="10">
        <f t="shared" si="5"/>
        <v>63.121678432616804</v>
      </c>
    </row>
    <row r="68" spans="1:9" ht="15" customHeight="1" x14ac:dyDescent="0.25">
      <c r="A68" s="3" t="s">
        <v>53</v>
      </c>
      <c r="B68" s="17">
        <f>SUM(B69:B74)</f>
        <v>276738.8</v>
      </c>
      <c r="C68" s="9">
        <f>B68/B92*100</f>
        <v>67.934868261165221</v>
      </c>
      <c r="D68" s="17">
        <f>SUM(D69:D74)</f>
        <v>510387.7</v>
      </c>
      <c r="E68" s="9">
        <f>D68/D92*100</f>
        <v>48.748162109883516</v>
      </c>
      <c r="F68" s="17">
        <f>SUM(F69:F74)</f>
        <v>314244.89999999997</v>
      </c>
      <c r="G68" s="9">
        <f>F68/F92*100</f>
        <v>67.848066228560043</v>
      </c>
      <c r="H68" s="9">
        <f t="shared" si="7"/>
        <v>13.552888138562409</v>
      </c>
      <c r="I68" s="10">
        <f t="shared" si="5"/>
        <v>61.569841906456588</v>
      </c>
    </row>
    <row r="69" spans="1:9" ht="15" customHeight="1" x14ac:dyDescent="0.25">
      <c r="A69" s="3" t="s">
        <v>54</v>
      </c>
      <c r="B69" s="17">
        <v>96615.4</v>
      </c>
      <c r="C69" s="9">
        <f>B69/B92*100</f>
        <v>23.717507161987335</v>
      </c>
      <c r="D69" s="30">
        <v>167030.39999999999</v>
      </c>
      <c r="E69" s="9">
        <f>D69/D92*100</f>
        <v>15.953411527116909</v>
      </c>
      <c r="F69" s="31">
        <v>105341.7</v>
      </c>
      <c r="G69" s="9">
        <f>F69/F92*100</f>
        <v>22.744142031355494</v>
      </c>
      <c r="H69" s="9">
        <f t="shared" si="7"/>
        <v>9.0319969694272402</v>
      </c>
      <c r="I69" s="10">
        <f t="shared" ref="I69:I105" si="8">F69/D69*100</f>
        <v>63.067381746077366</v>
      </c>
    </row>
    <row r="70" spans="1:9" ht="15" customHeight="1" x14ac:dyDescent="0.25">
      <c r="A70" s="3" t="s">
        <v>55</v>
      </c>
      <c r="B70" s="17">
        <v>158335.4</v>
      </c>
      <c r="C70" s="9">
        <f>B70/B92*100</f>
        <v>38.868761951988297</v>
      </c>
      <c r="D70" s="30">
        <v>281086.09999999998</v>
      </c>
      <c r="E70" s="9">
        <f>D70/D92*100</f>
        <v>26.847102251161086</v>
      </c>
      <c r="F70" s="31">
        <v>186572</v>
      </c>
      <c r="G70" s="9">
        <f>F70/F92*100</f>
        <v>40.282433899149694</v>
      </c>
      <c r="H70" s="9">
        <f t="shared" si="7"/>
        <v>17.833409332341347</v>
      </c>
      <c r="I70" s="10">
        <f t="shared" si="8"/>
        <v>66.375391739399419</v>
      </c>
    </row>
    <row r="71" spans="1:9" ht="26.25" customHeight="1" x14ac:dyDescent="0.25">
      <c r="A71" s="3" t="s">
        <v>56</v>
      </c>
      <c r="B71" s="17">
        <v>20404.5</v>
      </c>
      <c r="C71" s="9">
        <f>B71/B92*100</f>
        <v>5.0089724297241496</v>
      </c>
      <c r="D71" s="30">
        <v>59695.1</v>
      </c>
      <c r="E71" s="9">
        <f>D71/D92*100</f>
        <v>5.7015998072949392</v>
      </c>
      <c r="F71" s="31">
        <v>21102</v>
      </c>
      <c r="G71" s="9">
        <f>F71/F92*100</f>
        <v>4.5560958779444762</v>
      </c>
      <c r="H71" s="9">
        <f t="shared" si="7"/>
        <v>3.4183635962655217</v>
      </c>
      <c r="I71" s="10">
        <f t="shared" si="8"/>
        <v>35.349635062174286</v>
      </c>
    </row>
    <row r="72" spans="1:9" ht="36.75" customHeight="1" x14ac:dyDescent="0.25">
      <c r="A72" s="3" t="s">
        <v>57</v>
      </c>
      <c r="B72" s="17">
        <v>15.7</v>
      </c>
      <c r="C72" s="9">
        <f>B72/B92*100</f>
        <v>3.8540943001136589E-3</v>
      </c>
      <c r="D72" s="30">
        <v>165</v>
      </c>
      <c r="E72" s="9">
        <f>D72/D92*100</f>
        <v>1.5759483914151499E-2</v>
      </c>
      <c r="F72" s="31">
        <v>22.3</v>
      </c>
      <c r="G72" s="9">
        <f>F72/F92*100</f>
        <v>4.814753960674904E-3</v>
      </c>
      <c r="H72" s="9">
        <f t="shared" si="7"/>
        <v>42.038216560509568</v>
      </c>
      <c r="I72" s="10">
        <f t="shared" si="8"/>
        <v>13.515151515151516</v>
      </c>
    </row>
    <row r="73" spans="1:9" ht="15" customHeight="1" x14ac:dyDescent="0.25">
      <c r="A73" s="3" t="s">
        <v>58</v>
      </c>
      <c r="B73" s="17">
        <v>167.8</v>
      </c>
      <c r="C73" s="9">
        <f>B73/B92*100</f>
        <v>4.1192167105673375E-2</v>
      </c>
      <c r="D73" s="30">
        <v>379.4</v>
      </c>
      <c r="E73" s="9">
        <f>D73/D92*100</f>
        <v>3.6237261800176231E-2</v>
      </c>
      <c r="F73" s="31">
        <v>231.8</v>
      </c>
      <c r="G73" s="9">
        <f>F73/F92*100</f>
        <v>5.004753220109609E-2</v>
      </c>
      <c r="H73" s="9">
        <f t="shared" si="7"/>
        <v>38.140643623361143</v>
      </c>
      <c r="I73" s="10">
        <f t="shared" si="8"/>
        <v>61.096468107538229</v>
      </c>
    </row>
    <row r="74" spans="1:9" ht="26.25" customHeight="1" x14ac:dyDescent="0.25">
      <c r="A74" s="3" t="s">
        <v>59</v>
      </c>
      <c r="B74" s="17">
        <v>1200</v>
      </c>
      <c r="C74" s="9">
        <f>B74/B92*100</f>
        <v>0.29458045605964273</v>
      </c>
      <c r="D74" s="30">
        <v>2031.7</v>
      </c>
      <c r="E74" s="9">
        <f>D74/D92*100</f>
        <v>0.19405177859625211</v>
      </c>
      <c r="F74" s="31">
        <v>975.1</v>
      </c>
      <c r="G74" s="9">
        <f>F74/F92*100</f>
        <v>0.21053213394861431</v>
      </c>
      <c r="H74" s="9">
        <f t="shared" si="7"/>
        <v>-18.741666666666674</v>
      </c>
      <c r="I74" s="10">
        <f t="shared" si="8"/>
        <v>47.994290495644044</v>
      </c>
    </row>
    <row r="75" spans="1:9" ht="26.25" customHeight="1" x14ac:dyDescent="0.25">
      <c r="A75" s="3" t="s">
        <v>60</v>
      </c>
      <c r="B75" s="17">
        <f>B76</f>
        <v>29052.5</v>
      </c>
      <c r="C75" s="9">
        <f>B75/B92*100</f>
        <v>7.1319155830606409</v>
      </c>
      <c r="D75" s="17">
        <f>D76</f>
        <v>49570.5</v>
      </c>
      <c r="E75" s="9">
        <f>D75/D92*100</f>
        <v>4.7345787719178594</v>
      </c>
      <c r="F75" s="17">
        <f>F76</f>
        <v>32402.2</v>
      </c>
      <c r="G75" s="9">
        <f>F75/F92*100</f>
        <v>6.9959022773354436</v>
      </c>
      <c r="H75" s="9">
        <f t="shared" si="7"/>
        <v>11.529816711126401</v>
      </c>
      <c r="I75" s="10">
        <f t="shared" si="8"/>
        <v>65.365893021050823</v>
      </c>
    </row>
    <row r="76" spans="1:9" ht="15" customHeight="1" x14ac:dyDescent="0.25">
      <c r="A76" s="3" t="s">
        <v>61</v>
      </c>
      <c r="B76" s="17">
        <v>29052.5</v>
      </c>
      <c r="C76" s="9">
        <f>B76/B92*100</f>
        <v>7.1319155830606409</v>
      </c>
      <c r="D76" s="17">
        <v>49570.5</v>
      </c>
      <c r="E76" s="9">
        <f>D76/D92*100</f>
        <v>4.7345787719178594</v>
      </c>
      <c r="F76" s="17">
        <v>32402.2</v>
      </c>
      <c r="G76" s="9">
        <f>F76/F92*100</f>
        <v>6.9959022773354436</v>
      </c>
      <c r="H76" s="9">
        <f t="shared" si="7"/>
        <v>11.529816711126401</v>
      </c>
      <c r="I76" s="10">
        <f t="shared" si="8"/>
        <v>65.365893021050823</v>
      </c>
    </row>
    <row r="77" spans="1:9" ht="15" customHeight="1" x14ac:dyDescent="0.25">
      <c r="A77" s="3" t="s">
        <v>62</v>
      </c>
      <c r="B77" s="17">
        <f>SUM(B78:B81)</f>
        <v>15552.399999999998</v>
      </c>
      <c r="C77" s="9">
        <f>B77/B92*100</f>
        <v>3.8178609040183229</v>
      </c>
      <c r="D77" s="17">
        <f>SUM(D78:D81)</f>
        <v>28170.7</v>
      </c>
      <c r="E77" s="9">
        <f>D77/D92*100</f>
        <v>2.6906405666690159</v>
      </c>
      <c r="F77" s="17">
        <f>SUM(F78:F81)</f>
        <v>17536.900000000001</v>
      </c>
      <c r="G77" s="9">
        <f>F77/F92*100</f>
        <v>3.7863613781596293</v>
      </c>
      <c r="H77" s="9">
        <f t="shared" si="7"/>
        <v>12.760088475090697</v>
      </c>
      <c r="I77" s="10">
        <f t="shared" si="8"/>
        <v>62.252269201688279</v>
      </c>
    </row>
    <row r="78" spans="1:9" ht="15" customHeight="1" x14ac:dyDescent="0.25">
      <c r="A78" s="3" t="s">
        <v>63</v>
      </c>
      <c r="B78" s="17">
        <v>2773.2</v>
      </c>
      <c r="C78" s="9">
        <f>B78/B92*100</f>
        <v>0.68077543395383433</v>
      </c>
      <c r="D78" s="17">
        <v>4300.5</v>
      </c>
      <c r="E78" s="9">
        <f>D78/D92*100</f>
        <v>0.41074945801702129</v>
      </c>
      <c r="F78" s="17">
        <v>2710.2</v>
      </c>
      <c r="G78" s="9">
        <f>F78/F92*100</f>
        <v>0.58515453740901902</v>
      </c>
      <c r="H78" s="9">
        <f t="shared" si="7"/>
        <v>-2.2717438338381726</v>
      </c>
      <c r="I78" s="10">
        <f t="shared" si="8"/>
        <v>63.020579002441565</v>
      </c>
    </row>
    <row r="79" spans="1:9" ht="26.25" customHeight="1" x14ac:dyDescent="0.25">
      <c r="A79" s="3" t="s">
        <v>64</v>
      </c>
      <c r="B79" s="17">
        <v>4626.5</v>
      </c>
      <c r="C79" s="9">
        <f>B79/B92*100</f>
        <v>1.1357303999666142</v>
      </c>
      <c r="D79" s="17">
        <v>13112.7</v>
      </c>
      <c r="E79" s="9">
        <f>D79/D92*100</f>
        <v>1.2524205134611779</v>
      </c>
      <c r="F79" s="32">
        <v>8498.5</v>
      </c>
      <c r="G79" s="9">
        <f>F79/F92*100</f>
        <v>1.834896257165725</v>
      </c>
      <c r="H79" s="9">
        <f t="shared" si="7"/>
        <v>83.69177564033285</v>
      </c>
      <c r="I79" s="10">
        <f t="shared" si="8"/>
        <v>64.811213556323253</v>
      </c>
    </row>
    <row r="80" spans="1:9" ht="15" customHeight="1" x14ac:dyDescent="0.25">
      <c r="A80" s="3" t="s">
        <v>65</v>
      </c>
      <c r="B80" s="17">
        <v>7345.9</v>
      </c>
      <c r="C80" s="9">
        <f>B80/B92*100</f>
        <v>1.8032988101404412</v>
      </c>
      <c r="D80" s="17">
        <v>9373.5</v>
      </c>
      <c r="E80" s="9">
        <f>D80/D92*100</f>
        <v>0.89528195435938829</v>
      </c>
      <c r="F80" s="32">
        <v>6229.7</v>
      </c>
      <c r="G80" s="9">
        <f>F80/F92*100</f>
        <v>1.3450436210231591</v>
      </c>
      <c r="H80" s="9">
        <f t="shared" si="7"/>
        <v>-15.19487060809432</v>
      </c>
      <c r="I80" s="10">
        <f t="shared" si="8"/>
        <v>66.460767056062295</v>
      </c>
    </row>
    <row r="81" spans="1:10" ht="26.25" customHeight="1" x14ac:dyDescent="0.25">
      <c r="A81" s="3" t="s">
        <v>66</v>
      </c>
      <c r="B81" s="17">
        <v>806.8</v>
      </c>
      <c r="C81" s="9">
        <f>B81/B92*100</f>
        <v>0.19805625995743312</v>
      </c>
      <c r="D81" s="17">
        <v>1384</v>
      </c>
      <c r="E81" s="9">
        <f>D81/D92*100</f>
        <v>0.13218864083142831</v>
      </c>
      <c r="F81" s="32">
        <v>98.5</v>
      </c>
      <c r="G81" s="9">
        <f>F81/F92*100</f>
        <v>2.1266962561725472E-2</v>
      </c>
      <c r="H81" s="9">
        <f t="shared" si="7"/>
        <v>-87.791274169558747</v>
      </c>
      <c r="I81" s="10">
        <f t="shared" si="8"/>
        <v>7.1170520231213867</v>
      </c>
    </row>
    <row r="82" spans="1:10" ht="26.25" customHeight="1" x14ac:dyDescent="0.25">
      <c r="A82" s="3" t="s">
        <v>67</v>
      </c>
      <c r="B82" s="17">
        <f>SUM(B83:B84)</f>
        <v>5636.1</v>
      </c>
      <c r="C82" s="9">
        <f>B82/B92*100</f>
        <v>1.383570756998127</v>
      </c>
      <c r="D82" s="17">
        <f>SUM(D83:D84)</f>
        <v>9339.7999999999993</v>
      </c>
      <c r="E82" s="9">
        <f>D82/D92*100</f>
        <v>0.89206319915995247</v>
      </c>
      <c r="F82" s="17">
        <f>SUM(F83:F84)</f>
        <v>7218.2999999999993</v>
      </c>
      <c r="G82" s="9">
        <f>F82/F92*100</f>
        <v>1.5584905163381011</v>
      </c>
      <c r="H82" s="9">
        <f t="shared" si="7"/>
        <v>28.072603395965274</v>
      </c>
      <c r="I82" s="10">
        <f t="shared" si="8"/>
        <v>77.285380843272875</v>
      </c>
    </row>
    <row r="83" spans="1:10" ht="15" customHeight="1" x14ac:dyDescent="0.25">
      <c r="A83" s="3" t="s">
        <v>68</v>
      </c>
      <c r="B83" s="17">
        <v>308.10000000000002</v>
      </c>
      <c r="C83" s="9">
        <f>B83/B92*100</f>
        <v>7.5633532093313277E-2</v>
      </c>
      <c r="D83" s="17">
        <v>555</v>
      </c>
      <c r="E83" s="9">
        <f>D83/D92*100</f>
        <v>5.3009173165782311E-2</v>
      </c>
      <c r="F83" s="17">
        <v>348.9</v>
      </c>
      <c r="G83" s="9">
        <f>F83/F92*100</f>
        <v>7.5330388200873261E-2</v>
      </c>
      <c r="H83" s="9">
        <f t="shared" si="7"/>
        <v>13.24245374878285</v>
      </c>
      <c r="I83" s="10">
        <f t="shared" si="8"/>
        <v>62.864864864864856</v>
      </c>
    </row>
    <row r="84" spans="1:10" ht="15" customHeight="1" x14ac:dyDescent="0.25">
      <c r="A84" s="3" t="s">
        <v>69</v>
      </c>
      <c r="B84" s="17">
        <v>5328</v>
      </c>
      <c r="C84" s="9">
        <f>B84/B92*100</f>
        <v>1.3079372249048138</v>
      </c>
      <c r="D84" s="17">
        <v>8784.7999999999993</v>
      </c>
      <c r="E84" s="9">
        <f>D84/D92*100</f>
        <v>0.83905402599417001</v>
      </c>
      <c r="F84" s="33">
        <v>6869.4</v>
      </c>
      <c r="G84" s="9">
        <f>F84/F92*100</f>
        <v>1.483160128137228</v>
      </c>
      <c r="H84" s="9">
        <f t="shared" si="7"/>
        <v>28.930180180180173</v>
      </c>
      <c r="I84" s="10">
        <f t="shared" si="8"/>
        <v>78.196430197614063</v>
      </c>
    </row>
    <row r="85" spans="1:10" ht="26.25" customHeight="1" x14ac:dyDescent="0.25">
      <c r="A85" s="3" t="s">
        <v>70</v>
      </c>
      <c r="B85" s="17">
        <f>B86</f>
        <v>766.4</v>
      </c>
      <c r="C85" s="9">
        <f>B85/B92*100</f>
        <v>0.18813871793675849</v>
      </c>
      <c r="D85" s="17">
        <f>D86</f>
        <v>1281.9000000000001</v>
      </c>
      <c r="E85" s="9">
        <f>D85/D92*100</f>
        <v>0.12243686320939882</v>
      </c>
      <c r="F85" s="17">
        <f>F86</f>
        <v>935.2</v>
      </c>
      <c r="G85" s="9">
        <f>F85/F92*100</f>
        <v>0.20191739479924531</v>
      </c>
      <c r="H85" s="9">
        <f t="shared" si="7"/>
        <v>22.025052192066809</v>
      </c>
      <c r="I85" s="10">
        <f t="shared" si="8"/>
        <v>72.954208596614407</v>
      </c>
    </row>
    <row r="86" spans="1:10" ht="26.25" customHeight="1" x14ac:dyDescent="0.25">
      <c r="A86" s="3" t="s">
        <v>71</v>
      </c>
      <c r="B86" s="17">
        <v>766.4</v>
      </c>
      <c r="C86" s="9">
        <f>B86/B92*100</f>
        <v>0.18813871793675849</v>
      </c>
      <c r="D86" s="17">
        <v>1281.9000000000001</v>
      </c>
      <c r="E86" s="9">
        <f>D86/D92*100</f>
        <v>0.12243686320939882</v>
      </c>
      <c r="F86" s="34">
        <v>935.2</v>
      </c>
      <c r="G86" s="9">
        <f>F86/F92*100</f>
        <v>0.20191739479924531</v>
      </c>
      <c r="H86" s="9">
        <f t="shared" si="7"/>
        <v>22.025052192066809</v>
      </c>
      <c r="I86" s="10">
        <f t="shared" si="8"/>
        <v>72.954208596614407</v>
      </c>
    </row>
    <row r="87" spans="1:10" ht="39" customHeight="1" x14ac:dyDescent="0.25">
      <c r="A87" s="3" t="s">
        <v>72</v>
      </c>
      <c r="B87" s="17">
        <f>B88</f>
        <v>44.8</v>
      </c>
      <c r="C87" s="9">
        <f>B87/B92*100</f>
        <v>1.0997670359559994E-2</v>
      </c>
      <c r="D87" s="17">
        <f>D88</f>
        <v>270</v>
      </c>
      <c r="E87" s="9">
        <f>D87/D92*100</f>
        <v>2.5788246404975176E-2</v>
      </c>
      <c r="F87" s="17">
        <f>F88</f>
        <v>40.6</v>
      </c>
      <c r="G87" s="9">
        <f>F87/F92*100</f>
        <v>8.7658749239193316E-3</v>
      </c>
      <c r="H87" s="9">
        <f t="shared" si="7"/>
        <v>-9.3749999999999858</v>
      </c>
      <c r="I87" s="10">
        <f t="shared" si="8"/>
        <v>15.037037037037038</v>
      </c>
    </row>
    <row r="88" spans="1:10" ht="39" customHeight="1" x14ac:dyDescent="0.25">
      <c r="A88" s="3" t="s">
        <v>73</v>
      </c>
      <c r="B88" s="17">
        <v>44.8</v>
      </c>
      <c r="C88" s="9">
        <f>B88/B92*100</f>
        <v>1.0997670359559994E-2</v>
      </c>
      <c r="D88" s="17">
        <v>270</v>
      </c>
      <c r="E88" s="9">
        <f>D88/D92*100</f>
        <v>2.5788246404975176E-2</v>
      </c>
      <c r="F88" s="17">
        <v>40.6</v>
      </c>
      <c r="G88" s="9">
        <f>F88/F92*100</f>
        <v>8.7658749239193316E-3</v>
      </c>
      <c r="H88" s="9">
        <f t="shared" si="7"/>
        <v>-9.3749999999999858</v>
      </c>
      <c r="I88" s="10">
        <f t="shared" si="8"/>
        <v>15.037037037037038</v>
      </c>
    </row>
    <row r="89" spans="1:10" ht="90" customHeight="1" x14ac:dyDescent="0.25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1863.8</v>
      </c>
      <c r="E89" s="9">
        <f>D89/D92*100</f>
        <v>0.17801530981330643</v>
      </c>
      <c r="F89" s="17">
        <f>SUM(F90:F91)</f>
        <v>0</v>
      </c>
      <c r="G89" s="9">
        <f>F89/F92*100</f>
        <v>0</v>
      </c>
      <c r="H89" s="9" t="e">
        <f t="shared" si="7"/>
        <v>#DIV/0!</v>
      </c>
      <c r="I89" s="10">
        <f t="shared" si="8"/>
        <v>0</v>
      </c>
    </row>
    <row r="90" spans="1:10" ht="70.5" customHeight="1" x14ac:dyDescent="0.25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 x14ac:dyDescent="0.25">
      <c r="A91" s="3" t="s">
        <v>76</v>
      </c>
      <c r="B91" s="17">
        <v>0</v>
      </c>
      <c r="C91" s="9">
        <f>B91/B92*100</f>
        <v>0</v>
      </c>
      <c r="D91" s="17">
        <v>1863.8</v>
      </c>
      <c r="E91" s="9">
        <f t="shared" ref="E91:G91" si="9">D91/D92*100</f>
        <v>0.17801530981330643</v>
      </c>
      <c r="F91" s="17">
        <v>0</v>
      </c>
      <c r="G91" s="9">
        <f t="shared" si="9"/>
        <v>0</v>
      </c>
      <c r="H91" s="9" t="e">
        <f t="shared" si="7"/>
        <v>#DIV/0!</v>
      </c>
      <c r="I91" s="10">
        <f t="shared" si="8"/>
        <v>0</v>
      </c>
    </row>
    <row r="92" spans="1:10" s="14" customFormat="1" ht="15" customHeight="1" x14ac:dyDescent="0.25">
      <c r="A92" s="12" t="s">
        <v>77</v>
      </c>
      <c r="B92" s="16">
        <f>B45+B54+B56+B59+B64+B68+B75+B77+B82+B85+B87+B89</f>
        <v>407359</v>
      </c>
      <c r="C92" s="13">
        <f>C45+C54+C56+C59+C64+C68+C75+C77+C82+C85+C87+C89</f>
        <v>100</v>
      </c>
      <c r="D92" s="16">
        <f>D45+D54+D56+D59+D64+D68+D75+D77+D82+D85+D87+D89</f>
        <v>1046988.6000000002</v>
      </c>
      <c r="E92" s="13"/>
      <c r="F92" s="16">
        <f>F45+F54+F56+F59+F64+F68+F75+F77+F82+F85+F87+F89</f>
        <v>463159.69999999995</v>
      </c>
      <c r="G92" s="13"/>
      <c r="H92" s="9">
        <f t="shared" si="7"/>
        <v>13.698163045372752</v>
      </c>
      <c r="I92" s="10">
        <f t="shared" si="8"/>
        <v>44.237320253534747</v>
      </c>
    </row>
    <row r="93" spans="1:10" ht="115.5" customHeight="1" x14ac:dyDescent="0.25">
      <c r="A93" s="3" t="s">
        <v>78</v>
      </c>
      <c r="B93" s="17">
        <v>145312.20000000001</v>
      </c>
      <c r="C93" s="9">
        <f>B93/B92*100</f>
        <v>35.671778455858352</v>
      </c>
      <c r="D93" s="17">
        <v>222429.1</v>
      </c>
      <c r="E93" s="9">
        <f t="shared" ref="E93:G93" si="10">D93/D92*100</f>
        <v>21.24465347569209</v>
      </c>
      <c r="F93" s="17">
        <v>143245.70000000001</v>
      </c>
      <c r="G93" s="9">
        <f t="shared" si="10"/>
        <v>30.927928315006685</v>
      </c>
      <c r="H93" s="9">
        <f t="shared" si="7"/>
        <v>-1.4221104628517054</v>
      </c>
      <c r="I93" s="10">
        <f t="shared" si="8"/>
        <v>64.400611250955933</v>
      </c>
      <c r="J93" s="18"/>
    </row>
    <row r="94" spans="1:10" ht="51.75" customHeight="1" x14ac:dyDescent="0.25">
      <c r="A94" s="3" t="s">
        <v>79</v>
      </c>
      <c r="B94" s="17">
        <v>55119.7</v>
      </c>
      <c r="C94" s="9">
        <f>B94/B92*100</f>
        <v>13.530988636558908</v>
      </c>
      <c r="D94" s="17">
        <v>147603.20000000001</v>
      </c>
      <c r="E94" s="9">
        <f t="shared" ref="E94:G94" si="11">D94/D92*100</f>
        <v>14.097880339862343</v>
      </c>
      <c r="F94" s="17">
        <v>54084.5</v>
      </c>
      <c r="G94" s="9">
        <f t="shared" si="11"/>
        <v>11.677289712382146</v>
      </c>
      <c r="H94" s="9">
        <f t="shared" si="7"/>
        <v>-1.8780944018200358</v>
      </c>
      <c r="I94" s="10">
        <f t="shared" si="8"/>
        <v>36.641820773533361</v>
      </c>
    </row>
    <row r="95" spans="1:10" ht="26.25" customHeight="1" x14ac:dyDescent="0.25">
      <c r="A95" s="3" t="s">
        <v>80</v>
      </c>
      <c r="B95" s="17">
        <v>5802</v>
      </c>
      <c r="C95" s="9">
        <f>B95/B92*100</f>
        <v>1.4242965050483727</v>
      </c>
      <c r="D95" s="17">
        <v>12487</v>
      </c>
      <c r="E95" s="9">
        <f t="shared" ref="E95:G95" si="12">D95/D92*100</f>
        <v>1.1926586402182409</v>
      </c>
      <c r="F95" s="17">
        <v>9395.4</v>
      </c>
      <c r="G95" s="9">
        <f t="shared" si="12"/>
        <v>2.0285443660145734</v>
      </c>
      <c r="H95" s="9">
        <f t="shared" si="7"/>
        <v>61.933815925542888</v>
      </c>
      <c r="I95" s="10">
        <f t="shared" si="8"/>
        <v>75.241451109153516</v>
      </c>
    </row>
    <row r="96" spans="1:10" ht="51.75" customHeight="1" x14ac:dyDescent="0.25">
      <c r="A96" s="3" t="s">
        <v>81</v>
      </c>
      <c r="B96" s="17">
        <v>4879</v>
      </c>
      <c r="C96" s="9">
        <f>B96/B92*100</f>
        <v>1.1977150375958308</v>
      </c>
      <c r="D96" s="17">
        <v>18707.900000000001</v>
      </c>
      <c r="E96" s="9">
        <f t="shared" ref="E96:G96" si="13">D96/D92*100</f>
        <v>1.7868293885912414</v>
      </c>
      <c r="F96" s="17">
        <v>6805.3</v>
      </c>
      <c r="G96" s="9">
        <f t="shared" si="13"/>
        <v>1.4693204093534047</v>
      </c>
      <c r="H96" s="9">
        <f t="shared" si="7"/>
        <v>39.481451117032179</v>
      </c>
      <c r="I96" s="10">
        <f t="shared" si="8"/>
        <v>36.376610950454086</v>
      </c>
    </row>
    <row r="97" spans="1:10" ht="15" customHeight="1" x14ac:dyDescent="0.25">
      <c r="A97" s="3" t="s">
        <v>82</v>
      </c>
      <c r="B97" s="17">
        <v>0</v>
      </c>
      <c r="C97" s="9">
        <f>B97/B92*100</f>
        <v>0</v>
      </c>
      <c r="D97" s="17">
        <v>74769.2</v>
      </c>
      <c r="E97" s="9">
        <f t="shared" ref="E97:G97" si="14">D97/D92*100</f>
        <v>7.1413576040847042</v>
      </c>
      <c r="F97" s="17">
        <v>0</v>
      </c>
      <c r="G97" s="9">
        <f t="shared" si="14"/>
        <v>0</v>
      </c>
      <c r="H97" s="9" t="e">
        <f t="shared" si="7"/>
        <v>#DIV/0!</v>
      </c>
      <c r="I97" s="10">
        <f t="shared" si="8"/>
        <v>0</v>
      </c>
      <c r="J97" s="18"/>
    </row>
    <row r="98" spans="1:10" ht="51.75" customHeight="1" x14ac:dyDescent="0.25">
      <c r="A98" s="3" t="s">
        <v>83</v>
      </c>
      <c r="B98" s="17">
        <v>194835.1</v>
      </c>
      <c r="C98" s="9">
        <f>B98/B92*100</f>
        <v>47.828843845355081</v>
      </c>
      <c r="D98" s="17">
        <v>398264.8</v>
      </c>
      <c r="E98" s="9">
        <f t="shared" ref="E98:G98" si="15">D98/D92*100</f>
        <v>38.039077025289473</v>
      </c>
      <c r="F98" s="17">
        <v>246666.6</v>
      </c>
      <c r="G98" s="9">
        <f t="shared" si="15"/>
        <v>53.257353780996063</v>
      </c>
      <c r="H98" s="9">
        <f t="shared" si="7"/>
        <v>26.602752789410118</v>
      </c>
      <c r="I98" s="10">
        <f t="shared" si="8"/>
        <v>61.935325441766388</v>
      </c>
    </row>
    <row r="99" spans="1:10" ht="42" customHeight="1" x14ac:dyDescent="0.25">
      <c r="A99" s="3" t="s">
        <v>84</v>
      </c>
      <c r="B99" s="17">
        <v>44.8</v>
      </c>
      <c r="C99" s="9">
        <f>B99/B92*100</f>
        <v>1.0997670359559994E-2</v>
      </c>
      <c r="D99" s="17">
        <v>270</v>
      </c>
      <c r="E99" s="9">
        <f t="shared" ref="E99:G99" si="16">D99/D92*100</f>
        <v>2.5788246404975176E-2</v>
      </c>
      <c r="F99" s="17">
        <v>40.6</v>
      </c>
      <c r="G99" s="9">
        <f t="shared" si="16"/>
        <v>8.7658749239193316E-3</v>
      </c>
      <c r="H99" s="9">
        <f t="shared" si="7"/>
        <v>-9.3749999999999858</v>
      </c>
      <c r="I99" s="10">
        <f t="shared" si="8"/>
        <v>15.037037037037038</v>
      </c>
    </row>
    <row r="100" spans="1:10" ht="15" customHeight="1" x14ac:dyDescent="0.25">
      <c r="A100" s="3" t="s">
        <v>85</v>
      </c>
      <c r="B100" s="17">
        <f>SUM(B101:B105)</f>
        <v>1366.1999999999998</v>
      </c>
      <c r="C100" s="9">
        <f>B100/B92*100</f>
        <v>0.33537984922390318</v>
      </c>
      <c r="D100" s="17">
        <f>SUM(D101:D105)</f>
        <v>172457.39999999997</v>
      </c>
      <c r="E100" s="9">
        <f t="shared" ref="E100:G100" si="17">D100/D92*100</f>
        <v>16.471755279856907</v>
      </c>
      <c r="F100" s="17">
        <f>SUM(F101:F105)</f>
        <v>2921.6000000000004</v>
      </c>
      <c r="G100" s="9">
        <f t="shared" si="17"/>
        <v>0.63079754132321975</v>
      </c>
      <c r="H100" s="9">
        <f t="shared" si="7"/>
        <v>113.84863123993566</v>
      </c>
      <c r="I100" s="10">
        <f t="shared" si="8"/>
        <v>1.6940995283472908</v>
      </c>
    </row>
    <row r="101" spans="1:10" ht="77.25" customHeight="1" x14ac:dyDescent="0.25">
      <c r="A101" s="3" t="s">
        <v>86</v>
      </c>
      <c r="B101" s="17">
        <v>214.1</v>
      </c>
      <c r="C101" s="9">
        <f>B101/B92*100</f>
        <v>5.2558063035307918E-2</v>
      </c>
      <c r="D101" s="17">
        <v>1574.2</v>
      </c>
      <c r="E101" s="9">
        <f t="shared" ref="E101:G101" si="18">D101/D92*100</f>
        <v>0.15035502774337753</v>
      </c>
      <c r="F101" s="17">
        <v>1574.2</v>
      </c>
      <c r="G101" s="9">
        <f t="shared" si="18"/>
        <v>0.33988276613876384</v>
      </c>
      <c r="H101" s="9">
        <f t="shared" si="7"/>
        <v>635.26389537599255</v>
      </c>
      <c r="I101" s="10">
        <f t="shared" si="8"/>
        <v>100</v>
      </c>
    </row>
    <row r="102" spans="1:10" ht="15" customHeight="1" x14ac:dyDescent="0.25">
      <c r="A102" s="3" t="s">
        <v>87</v>
      </c>
      <c r="B102" s="17">
        <v>868.7</v>
      </c>
      <c r="C102" s="9">
        <f>B102/B92*100</f>
        <v>0.21325170181584305</v>
      </c>
      <c r="D102" s="17">
        <v>254.6</v>
      </c>
      <c r="E102" s="9">
        <f>D102/D92*100</f>
        <v>2.4317361239654368E-2</v>
      </c>
      <c r="F102" s="17">
        <v>254.6</v>
      </c>
      <c r="G102" s="9">
        <f>F102/F92*100</f>
        <v>5.4970240286449798E-2</v>
      </c>
      <c r="H102" s="9">
        <f t="shared" si="7"/>
        <v>-70.691838379187288</v>
      </c>
      <c r="I102" s="10">
        <f t="shared" si="8"/>
        <v>100</v>
      </c>
    </row>
    <row r="103" spans="1:10" ht="26.25" customHeight="1" x14ac:dyDescent="0.25">
      <c r="A103" s="3" t="s">
        <v>88</v>
      </c>
      <c r="B103" s="17">
        <v>283.39999999999998</v>
      </c>
      <c r="C103" s="9">
        <f>B103/B92*100</f>
        <v>6.9570084372752278E-2</v>
      </c>
      <c r="D103" s="17">
        <v>153860.5</v>
      </c>
      <c r="E103" s="9">
        <f>D103/D92*100</f>
        <v>14.695527725898827</v>
      </c>
      <c r="F103" s="17">
        <v>277</v>
      </c>
      <c r="G103" s="9">
        <f>F103/F92*100</f>
        <v>5.9806585072060457E-2</v>
      </c>
      <c r="H103" s="9">
        <f t="shared" si="7"/>
        <v>-2.2582921665490403</v>
      </c>
      <c r="I103" s="10">
        <f t="shared" si="8"/>
        <v>0.18003321190299004</v>
      </c>
    </row>
    <row r="104" spans="1:10" ht="15" customHeight="1" x14ac:dyDescent="0.25">
      <c r="A104" s="3" t="s">
        <v>89</v>
      </c>
      <c r="B104" s="17">
        <v>0</v>
      </c>
      <c r="C104" s="9">
        <f>B104/B92*100</f>
        <v>0</v>
      </c>
      <c r="D104" s="17">
        <v>15952.3</v>
      </c>
      <c r="E104" s="9">
        <f>D104/D92*100</f>
        <v>1.5236364560225388</v>
      </c>
      <c r="F104" s="17">
        <v>0</v>
      </c>
      <c r="G104" s="9">
        <f>F104/F92*100</f>
        <v>0</v>
      </c>
      <c r="H104" s="9" t="e">
        <f t="shared" si="7"/>
        <v>#DIV/0!</v>
      </c>
      <c r="I104" s="10">
        <f t="shared" si="8"/>
        <v>0</v>
      </c>
    </row>
    <row r="105" spans="1:10" ht="15" customHeight="1" x14ac:dyDescent="0.25">
      <c r="A105" s="3" t="s">
        <v>90</v>
      </c>
      <c r="B105" s="17">
        <v>0</v>
      </c>
      <c r="C105" s="9">
        <f>B105/B92*100</f>
        <v>0</v>
      </c>
      <c r="D105" s="17">
        <v>815.8</v>
      </c>
      <c r="E105" s="9">
        <f>D105/D92*100</f>
        <v>7.7918708952513877E-2</v>
      </c>
      <c r="F105" s="17">
        <v>815.8</v>
      </c>
      <c r="G105" s="9">
        <f>F105/F92*100</f>
        <v>0.17613794982594558</v>
      </c>
      <c r="H105" s="9" t="e">
        <f t="shared" si="7"/>
        <v>#DIV/0!</v>
      </c>
      <c r="I105" s="10">
        <f t="shared" si="8"/>
        <v>100</v>
      </c>
    </row>
    <row r="106" spans="1:10" ht="26.25" customHeight="1" x14ac:dyDescent="0.25">
      <c r="A106" s="3" t="s">
        <v>91</v>
      </c>
      <c r="B106" s="17">
        <f>B44-B92</f>
        <v>-31980</v>
      </c>
      <c r="C106" s="9"/>
      <c r="D106" s="17">
        <f>D44-D92</f>
        <v>-311301.60000000021</v>
      </c>
      <c r="E106" s="9"/>
      <c r="F106" s="17">
        <f>F44-F92</f>
        <v>-3137.0999999999185</v>
      </c>
      <c r="G106" s="9"/>
      <c r="H106" s="9"/>
      <c r="I106" s="9"/>
    </row>
    <row r="107" spans="1:10" x14ac:dyDescent="0.25">
      <c r="A107" s="27" t="s">
        <v>92</v>
      </c>
      <c r="B107" s="28"/>
      <c r="C107" s="28"/>
      <c r="D107" s="28"/>
      <c r="E107" s="28"/>
      <c r="F107" s="28"/>
      <c r="G107" s="28"/>
      <c r="H107" s="28"/>
      <c r="I107" s="29"/>
    </row>
    <row r="108" spans="1:10" ht="64.5" customHeight="1" x14ac:dyDescent="0.25">
      <c r="A108" s="3" t="s">
        <v>93</v>
      </c>
      <c r="B108" s="7"/>
      <c r="C108" s="8"/>
      <c r="D108" s="8"/>
      <c r="E108" s="8"/>
      <c r="F108" s="8"/>
      <c r="G108" s="8"/>
      <c r="H108" s="8"/>
      <c r="I108" s="8"/>
    </row>
    <row r="109" spans="1:10" ht="39" customHeight="1" x14ac:dyDescent="0.25">
      <c r="A109" s="3" t="s">
        <v>94</v>
      </c>
      <c r="B109" s="7"/>
      <c r="C109" s="8"/>
      <c r="D109" s="8">
        <v>12550</v>
      </c>
      <c r="E109" s="8"/>
      <c r="F109" s="8"/>
      <c r="G109" s="8"/>
      <c r="H109" s="8"/>
      <c r="I109" s="8"/>
    </row>
    <row r="110" spans="1:10" ht="39" customHeight="1" x14ac:dyDescent="0.25">
      <c r="A110" s="3" t="s">
        <v>95</v>
      </c>
      <c r="B110" s="7"/>
      <c r="C110" s="8"/>
      <c r="D110" s="8">
        <v>-35469</v>
      </c>
      <c r="E110" s="8"/>
      <c r="F110" s="8">
        <v>-20690</v>
      </c>
      <c r="G110" s="8"/>
      <c r="H110" s="8"/>
      <c r="I110" s="8"/>
    </row>
    <row r="111" spans="1:10" ht="39" customHeight="1" x14ac:dyDescent="0.25">
      <c r="A111" s="3" t="s">
        <v>96</v>
      </c>
      <c r="B111" s="7"/>
      <c r="C111" s="8"/>
      <c r="D111" s="8"/>
      <c r="E111" s="8"/>
      <c r="F111" s="8"/>
      <c r="G111" s="8"/>
      <c r="H111" s="8"/>
      <c r="I111" s="8"/>
    </row>
    <row r="112" spans="1:10" ht="51.75" customHeight="1" x14ac:dyDescent="0.25">
      <c r="A112" s="3" t="s">
        <v>97</v>
      </c>
      <c r="B112" s="7"/>
      <c r="C112" s="8"/>
      <c r="D112" s="8"/>
      <c r="E112" s="8"/>
      <c r="F112" s="8"/>
      <c r="G112" s="8"/>
      <c r="H112" s="8"/>
      <c r="I112" s="8"/>
    </row>
    <row r="113" spans="1:9" ht="51.75" customHeight="1" x14ac:dyDescent="0.25">
      <c r="A113" s="3" t="s">
        <v>98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99</v>
      </c>
      <c r="B114" s="7"/>
      <c r="C114" s="8"/>
      <c r="D114" s="8"/>
      <c r="E114" s="8"/>
      <c r="F114" s="8"/>
      <c r="G114" s="8"/>
      <c r="H114" s="8"/>
      <c r="I114" s="8"/>
    </row>
    <row r="115" spans="1:9" ht="39" customHeight="1" x14ac:dyDescent="0.25">
      <c r="A115" s="3" t="s">
        <v>100</v>
      </c>
      <c r="B115" s="21">
        <v>2587</v>
      </c>
      <c r="C115" s="8"/>
      <c r="D115" s="8">
        <v>37334</v>
      </c>
      <c r="E115" s="8"/>
      <c r="F115" s="8">
        <v>-10835</v>
      </c>
      <c r="G115" s="8"/>
      <c r="H115" s="8"/>
      <c r="I115" s="8"/>
    </row>
    <row r="116" spans="1:9" ht="39" customHeight="1" x14ac:dyDescent="0.25">
      <c r="A116" s="3" t="s">
        <v>101</v>
      </c>
      <c r="B116" s="22">
        <f t="shared" ref="B116" si="19">SUM(B108:B115)</f>
        <v>2587</v>
      </c>
      <c r="C116" s="7"/>
      <c r="D116" s="7">
        <f t="shared" ref="D116:F116" si="20">SUM(D108:D115)</f>
        <v>14415</v>
      </c>
      <c r="E116" s="7"/>
      <c r="F116" s="7">
        <f t="shared" si="20"/>
        <v>-31525</v>
      </c>
      <c r="G116" s="8"/>
      <c r="H116" s="8"/>
      <c r="I116" s="8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 xr:uid="{00000000-0009-0000-0000-000000000000}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2025-09-11T09:13:49Z</dcterms:modified>
</cp:coreProperties>
</file>