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5 год\Исполнение консолидация 2025\"/>
    </mc:Choice>
  </mc:AlternateContent>
  <xr:revisionPtr revIDLastSave="0" documentId="13_ncr:1_{E3C8911D-C74F-4C74-B34D-76E57AAFB4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Информация!$A$6:$I$115</definedName>
  </definedNames>
  <calcPr calcId="191029"/>
</workbook>
</file>

<file path=xl/calcChain.xml><?xml version="1.0" encoding="utf-8"?>
<calcChain xmlns="http://schemas.openxmlformats.org/spreadsheetml/2006/main">
  <c r="F99" i="1" l="1"/>
  <c r="D88" i="1"/>
  <c r="B54" i="1"/>
  <c r="B33" i="1"/>
  <c r="B32" i="1" s="1"/>
  <c r="B31" i="1" s="1"/>
  <c r="B25" i="1"/>
  <c r="B19" i="1"/>
  <c r="B14" i="1"/>
  <c r="B12" i="1"/>
  <c r="B11" i="1" s="1"/>
  <c r="B9" i="1"/>
  <c r="B8" i="1" l="1"/>
  <c r="B42" i="1"/>
  <c r="I40" i="1"/>
  <c r="I41" i="1"/>
  <c r="H40" i="1"/>
  <c r="H41" i="1"/>
  <c r="H42" i="1"/>
  <c r="H38" i="1"/>
  <c r="B45" i="1" l="1"/>
  <c r="C11" i="1" s="1"/>
  <c r="B99" i="1"/>
  <c r="B88" i="1"/>
  <c r="B86" i="1"/>
  <c r="B84" i="1"/>
  <c r="B81" i="1"/>
  <c r="B76" i="1"/>
  <c r="B74" i="1"/>
  <c r="B67" i="1"/>
  <c r="B63" i="1"/>
  <c r="B59" i="1"/>
  <c r="B56" i="1"/>
  <c r="H28" i="1"/>
  <c r="H27" i="1"/>
  <c r="I28" i="1"/>
  <c r="F26" i="1"/>
  <c r="H26" i="1" s="1"/>
  <c r="D26" i="1"/>
  <c r="I14" i="1"/>
  <c r="H14" i="1"/>
  <c r="B115" i="1"/>
  <c r="F9" i="1"/>
  <c r="F12" i="1"/>
  <c r="F11" i="1" s="1"/>
  <c r="F15" i="1"/>
  <c r="F20" i="1"/>
  <c r="F35" i="1"/>
  <c r="F34" i="1" s="1"/>
  <c r="F33" i="1" s="1"/>
  <c r="F8" i="1" l="1"/>
  <c r="F44" i="1" s="1"/>
  <c r="B44" i="1"/>
  <c r="D115" i="1" l="1"/>
  <c r="I43" i="1"/>
  <c r="H43" i="1"/>
  <c r="I39" i="1"/>
  <c r="H39" i="1"/>
  <c r="I38" i="1"/>
  <c r="I36" i="1"/>
  <c r="H36" i="1"/>
  <c r="D35" i="1"/>
  <c r="D34" i="1"/>
  <c r="D33" i="1" s="1"/>
  <c r="I32" i="1"/>
  <c r="H32" i="1"/>
  <c r="I31" i="1"/>
  <c r="H31" i="1"/>
  <c r="I30" i="1"/>
  <c r="H30" i="1"/>
  <c r="I29" i="1"/>
  <c r="H29" i="1"/>
  <c r="I27" i="1"/>
  <c r="I25" i="1"/>
  <c r="H25" i="1"/>
  <c r="I23" i="1"/>
  <c r="H23" i="1"/>
  <c r="D20" i="1"/>
  <c r="I19" i="1"/>
  <c r="H19" i="1"/>
  <c r="I18" i="1"/>
  <c r="H17" i="1"/>
  <c r="I16" i="1"/>
  <c r="H16" i="1"/>
  <c r="D15" i="1"/>
  <c r="I13" i="1"/>
  <c r="H13" i="1"/>
  <c r="D12" i="1"/>
  <c r="D11" i="1" s="1"/>
  <c r="I10" i="1"/>
  <c r="H10" i="1"/>
  <c r="D9" i="1"/>
  <c r="D8" i="1" l="1"/>
  <c r="I34" i="1"/>
  <c r="I12" i="1"/>
  <c r="H15" i="1"/>
  <c r="I15" i="1"/>
  <c r="H9" i="1"/>
  <c r="I9" i="1"/>
  <c r="I11" i="1"/>
  <c r="H33" i="1"/>
  <c r="H34" i="1"/>
  <c r="H35" i="1"/>
  <c r="H11" i="1"/>
  <c r="H12" i="1"/>
  <c r="I33" i="1"/>
  <c r="I35" i="1"/>
  <c r="I26" i="1"/>
  <c r="D56" i="1"/>
  <c r="I57" i="1"/>
  <c r="H57" i="1"/>
  <c r="C26" i="1" l="1"/>
  <c r="C33" i="1"/>
  <c r="C8" i="1"/>
  <c r="G8" i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34" i="1"/>
  <c r="C29" i="1"/>
  <c r="C23" i="1"/>
  <c r="C19" i="1"/>
  <c r="C15" i="1"/>
  <c r="C9" i="1"/>
  <c r="D44" i="1"/>
  <c r="I8" i="1"/>
  <c r="I44" i="1" s="1"/>
  <c r="F88" i="1"/>
  <c r="H51" i="1"/>
  <c r="I51" i="1"/>
  <c r="I48" i="1"/>
  <c r="H48" i="1"/>
  <c r="H46" i="1"/>
  <c r="H49" i="1"/>
  <c r="H52" i="1"/>
  <c r="H55" i="1"/>
  <c r="D99" i="1"/>
  <c r="I46" i="1"/>
  <c r="I47" i="1"/>
  <c r="I49" i="1"/>
  <c r="I50" i="1"/>
  <c r="I52" i="1"/>
  <c r="I53" i="1"/>
  <c r="I55" i="1"/>
  <c r="I60" i="1"/>
  <c r="I61" i="1"/>
  <c r="I62" i="1"/>
  <c r="I64" i="1"/>
  <c r="I65" i="1"/>
  <c r="I66" i="1"/>
  <c r="I68" i="1"/>
  <c r="I69" i="1"/>
  <c r="I70" i="1"/>
  <c r="I71" i="1"/>
  <c r="I72" i="1"/>
  <c r="I73" i="1"/>
  <c r="I75" i="1"/>
  <c r="I77" i="1"/>
  <c r="I78" i="1"/>
  <c r="I79" i="1"/>
  <c r="I80" i="1"/>
  <c r="I82" i="1"/>
  <c r="I83" i="1"/>
  <c r="I85" i="1"/>
  <c r="I87" i="1"/>
  <c r="I90" i="1"/>
  <c r="I92" i="1"/>
  <c r="I93" i="1"/>
  <c r="I94" i="1"/>
  <c r="I95" i="1"/>
  <c r="I96" i="1"/>
  <c r="I97" i="1"/>
  <c r="I98" i="1"/>
  <c r="I100" i="1"/>
  <c r="I101" i="1"/>
  <c r="I102" i="1"/>
  <c r="I103" i="1"/>
  <c r="I104" i="1"/>
  <c r="H60" i="1"/>
  <c r="H61" i="1"/>
  <c r="H62" i="1"/>
  <c r="H64" i="1"/>
  <c r="H65" i="1"/>
  <c r="H66" i="1"/>
  <c r="H68" i="1"/>
  <c r="H69" i="1"/>
  <c r="H70" i="1"/>
  <c r="H71" i="1"/>
  <c r="H72" i="1"/>
  <c r="H73" i="1"/>
  <c r="H75" i="1"/>
  <c r="H77" i="1"/>
  <c r="H78" i="1"/>
  <c r="H79" i="1"/>
  <c r="H80" i="1"/>
  <c r="H82" i="1"/>
  <c r="H83" i="1"/>
  <c r="H85" i="1"/>
  <c r="H87" i="1"/>
  <c r="H90" i="1"/>
  <c r="H92" i="1"/>
  <c r="H93" i="1"/>
  <c r="H94" i="1"/>
  <c r="H95" i="1"/>
  <c r="H96" i="1"/>
  <c r="H97" i="1"/>
  <c r="H98" i="1"/>
  <c r="H100" i="1"/>
  <c r="H101" i="1"/>
  <c r="H102" i="1"/>
  <c r="H103" i="1"/>
  <c r="H104" i="1"/>
  <c r="H53" i="1"/>
  <c r="H50" i="1"/>
  <c r="H47" i="1"/>
  <c r="F86" i="1"/>
  <c r="D86" i="1"/>
  <c r="F84" i="1"/>
  <c r="D84" i="1"/>
  <c r="F81" i="1"/>
  <c r="D81" i="1"/>
  <c r="F76" i="1"/>
  <c r="D76" i="1"/>
  <c r="F74" i="1"/>
  <c r="D74" i="1"/>
  <c r="F67" i="1"/>
  <c r="D67" i="1"/>
  <c r="F63" i="1"/>
  <c r="D63" i="1"/>
  <c r="F59" i="1"/>
  <c r="F56" i="1" s="1"/>
  <c r="D59" i="1"/>
  <c r="F54" i="1"/>
  <c r="F45" i="1"/>
  <c r="D54" i="1"/>
  <c r="D45" i="1"/>
  <c r="H58" i="1" l="1"/>
  <c r="I58" i="1"/>
  <c r="E14" i="1"/>
  <c r="E28" i="1"/>
  <c r="C14" i="1"/>
  <c r="C28" i="1"/>
  <c r="G28" i="1"/>
  <c r="G14" i="1"/>
  <c r="H8" i="1"/>
  <c r="H44" i="1" s="1"/>
  <c r="C44" i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E9" i="1"/>
  <c r="E8" i="1"/>
  <c r="I56" i="1"/>
  <c r="I67" i="1"/>
  <c r="I76" i="1"/>
  <c r="I63" i="1"/>
  <c r="I81" i="1"/>
  <c r="I86" i="1"/>
  <c r="I74" i="1"/>
  <c r="I59" i="1"/>
  <c r="I84" i="1"/>
  <c r="I54" i="1"/>
  <c r="I99" i="1"/>
  <c r="I45" i="1"/>
  <c r="H99" i="1"/>
  <c r="H88" i="1"/>
  <c r="H86" i="1"/>
  <c r="H84" i="1"/>
  <c r="H81" i="1"/>
  <c r="H76" i="1"/>
  <c r="H74" i="1"/>
  <c r="H67" i="1"/>
  <c r="H63" i="1"/>
  <c r="H59" i="1"/>
  <c r="H56" i="1"/>
  <c r="H54" i="1"/>
  <c r="H45" i="1"/>
  <c r="F91" i="1"/>
  <c r="E44" i="1" l="1"/>
  <c r="G48" i="1"/>
  <c r="G57" i="1"/>
  <c r="G84" i="1"/>
  <c r="G67" i="1"/>
  <c r="G47" i="1"/>
  <c r="G82" i="1"/>
  <c r="G88" i="1"/>
  <c r="G79" i="1"/>
  <c r="G87" i="1"/>
  <c r="G78" i="1"/>
  <c r="G46" i="1"/>
  <c r="G63" i="1"/>
  <c r="G61" i="1"/>
  <c r="G90" i="1"/>
  <c r="G83" i="1"/>
  <c r="G71" i="1"/>
  <c r="G54" i="1"/>
  <c r="F105" i="1"/>
  <c r="F115" i="1" s="1"/>
  <c r="G86" i="1"/>
  <c r="G80" i="1"/>
  <c r="G69" i="1"/>
  <c r="G59" i="1"/>
  <c r="G85" i="1"/>
  <c r="G81" i="1"/>
  <c r="G73" i="1"/>
  <c r="G65" i="1"/>
  <c r="G56" i="1"/>
  <c r="G52" i="1"/>
  <c r="G49" i="1"/>
  <c r="B91" i="1"/>
  <c r="C57" i="1" s="1"/>
  <c r="G45" i="1"/>
  <c r="G74" i="1"/>
  <c r="G72" i="1"/>
  <c r="G70" i="1"/>
  <c r="G68" i="1"/>
  <c r="G66" i="1"/>
  <c r="G64" i="1"/>
  <c r="G62" i="1"/>
  <c r="G60" i="1"/>
  <c r="G58" i="1"/>
  <c r="G55" i="1"/>
  <c r="G53" i="1"/>
  <c r="G50" i="1"/>
  <c r="C48" i="1" l="1"/>
  <c r="H91" i="1"/>
  <c r="C104" i="1"/>
  <c r="C93" i="1"/>
  <c r="C60" i="1"/>
  <c r="C92" i="1"/>
  <c r="C94" i="1"/>
  <c r="C45" i="1"/>
  <c r="C61" i="1"/>
  <c r="C58" i="1"/>
  <c r="C76" i="1"/>
  <c r="C54" i="1"/>
  <c r="C67" i="1"/>
  <c r="C79" i="1"/>
  <c r="C80" i="1"/>
  <c r="C97" i="1"/>
  <c r="C64" i="1"/>
  <c r="C87" i="1"/>
  <c r="C102" i="1"/>
  <c r="C53" i="1"/>
  <c r="C71" i="1"/>
  <c r="C95" i="1"/>
  <c r="C46" i="1"/>
  <c r="C49" i="1"/>
  <c r="C73" i="1"/>
  <c r="C96" i="1"/>
  <c r="C47" i="1"/>
  <c r="C63" i="1"/>
  <c r="C85" i="1"/>
  <c r="C59" i="1"/>
  <c r="C88" i="1"/>
  <c r="C72" i="1"/>
  <c r="C55" i="1"/>
  <c r="C75" i="1"/>
  <c r="C77" i="1"/>
  <c r="C100" i="1"/>
  <c r="C65" i="1"/>
  <c r="C56" i="1"/>
  <c r="C78" i="1"/>
  <c r="C101" i="1"/>
  <c r="C66" i="1"/>
  <c r="C69" i="1"/>
  <c r="C90" i="1"/>
  <c r="C81" i="1"/>
  <c r="C84" i="1"/>
  <c r="C68" i="1"/>
  <c r="C50" i="1"/>
  <c r="C99" i="1"/>
  <c r="C82" i="1"/>
  <c r="B105" i="1"/>
  <c r="C86" i="1"/>
  <c r="C62" i="1"/>
  <c r="C83" i="1"/>
  <c r="C70" i="1"/>
  <c r="C52" i="1"/>
  <c r="C74" i="1"/>
  <c r="C98" i="1"/>
  <c r="C103" i="1"/>
  <c r="C91" i="1" l="1"/>
  <c r="G96" i="1"/>
  <c r="G93" i="1"/>
  <c r="G94" i="1"/>
  <c r="G99" i="1"/>
  <c r="G100" i="1"/>
  <c r="G97" i="1"/>
  <c r="G98" i="1"/>
  <c r="G76" i="1"/>
  <c r="G103" i="1"/>
  <c r="G104" i="1"/>
  <c r="G101" i="1"/>
  <c r="G102" i="1"/>
  <c r="G95" i="1"/>
  <c r="G92" i="1"/>
  <c r="G75" i="1"/>
  <c r="G77" i="1"/>
  <c r="I88" i="1"/>
  <c r="D91" i="1"/>
  <c r="E88" i="1" l="1"/>
  <c r="E57" i="1"/>
  <c r="E46" i="1"/>
  <c r="E67" i="1"/>
  <c r="E72" i="1"/>
  <c r="E66" i="1"/>
  <c r="E74" i="1"/>
  <c r="E49" i="1"/>
  <c r="E63" i="1"/>
  <c r="E60" i="1"/>
  <c r="E93" i="1"/>
  <c r="E86" i="1"/>
  <c r="E84" i="1"/>
  <c r="E48" i="1"/>
  <c r="D105" i="1"/>
  <c r="E73" i="1"/>
  <c r="E59" i="1"/>
  <c r="E68" i="1"/>
  <c r="E70" i="1"/>
  <c r="E104" i="1"/>
  <c r="E64" i="1"/>
  <c r="E97" i="1"/>
  <c r="E71" i="1"/>
  <c r="E96" i="1"/>
  <c r="E75" i="1"/>
  <c r="E92" i="1"/>
  <c r="E102" i="1"/>
  <c r="E78" i="1"/>
  <c r="E81" i="1"/>
  <c r="E99" i="1"/>
  <c r="E90" i="1"/>
  <c r="E85" i="1"/>
  <c r="E47" i="1"/>
  <c r="E50" i="1"/>
  <c r="E80" i="1"/>
  <c r="E95" i="1"/>
  <c r="E61" i="1"/>
  <c r="E62" i="1"/>
  <c r="E53" i="1"/>
  <c r="E76" i="1"/>
  <c r="E52" i="1"/>
  <c r="E56" i="1"/>
  <c r="E45" i="1"/>
  <c r="E79" i="1"/>
  <c r="E94" i="1"/>
  <c r="E77" i="1"/>
  <c r="E69" i="1"/>
  <c r="E65" i="1"/>
  <c r="I91" i="1"/>
  <c r="E55" i="1"/>
  <c r="E101" i="1"/>
  <c r="E103" i="1"/>
  <c r="E82" i="1"/>
  <c r="E87" i="1"/>
  <c r="E98" i="1"/>
  <c r="E100" i="1"/>
  <c r="E83" i="1"/>
  <c r="E58" i="1"/>
  <c r="E54" i="1"/>
</calcChain>
</file>

<file path=xl/sharedStrings.xml><?xml version="1.0" encoding="utf-8"?>
<sst xmlns="http://schemas.openxmlformats.org/spreadsheetml/2006/main" count="122" uniqueCount="120">
  <si>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</si>
  <si>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</si>
  <si>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</si>
  <si>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</si>
  <si>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</si>
  <si>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</si>
  <si>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</si>
  <si>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</si>
  <si>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</si>
  <si>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</si>
  <si>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</si>
  <si>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</si>
  <si>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</si>
  <si>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</si>
  <si>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</si>
  <si>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</si>
  <si>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</si>
  <si>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</si>
  <si>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</si>
  <si>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</si>
  <si>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</si>
  <si>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</si>
  <si>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</si>
  <si>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</si>
  <si>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</si>
  <si>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</si>
  <si>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</si>
  <si>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</si>
  <si>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</si>
  <si>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</si>
  <si>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</si>
  <si>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</si>
  <si>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</si>
  <si>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</si>
  <si>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</si>
  <si>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</si>
  <si>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</si>
  <si>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</si>
  <si>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</si>
  <si>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</si>
  <si>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</si>
  <si>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</si>
  <si>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</si>
  <si>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</si>
  <si>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</si>
  <si>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</si>
  <si>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</si>
  <si>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</si>
  <si>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</si>
  <si>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</si>
  <si>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</si>
  <si>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</si>
  <si>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</si>
  <si>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</si>
  <si>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</si>
  <si>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</si>
  <si>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</si>
  <si>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</si>
  <si>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</si>
  <si>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</si>
  <si>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</si>
  <si>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</si>
  <si>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</si>
  <si>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</si>
  <si>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</si>
  <si>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</si>
  <si>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</si>
  <si>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</si>
  <si>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</si>
  <si>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</si>
  <si>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</si>
  <si>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</si>
  <si>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</si>
  <si>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</si>
  <si>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</si>
  <si>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</si>
  <si>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</si>
  <si>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</si>
  <si>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</si>
  <si>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</si>
  <si>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</si>
  <si>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</si>
  <si>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</si>
  <si>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</si>
  <si>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</si>
  <si>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</si>
  <si>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</si>
  <si>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</si>
  <si>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</si>
  <si>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</si>
  <si>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</si>
  <si>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</si>
  <si>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</si>
  <si>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</si>
  <si>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</si>
  <si>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</si>
  <si>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</si>
  <si>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</si>
  <si>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</si>
  <si>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</si>
  <si>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</si>
  <si>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</si>
  <si>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</si>
  <si>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</si>
  <si>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</si>
  <si>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</si>
  <si>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</si>
  <si>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</si>
  <si>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</si>
  <si>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</si>
  <si>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</si>
  <si>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</si>
  <si>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</si>
  <si>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</si>
  <si>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</si>
  <si>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</si>
  <si>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Факт на 01.06 .2024 (отчетный) год</t>
  </si>
  <si>
    <t>План на 2025 год по состоянию на 01.06.2025 (текущий) год</t>
  </si>
  <si>
    <t>Факт на 01.06.2025 (текущий) год</t>
  </si>
  <si>
    <t>Информация об исполнении консолидированного бюджета Пряжинского национального муниципального района за январь-май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</si>
</sst>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tabSelected="1" topLeftCell="A90" workbookViewId="0">
      <selection activeCell="E95" sqref="E95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25">
      <c r="A2" s="21" t="s">
        <v>119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116</v>
      </c>
      <c r="C5" s="11" t="s">
        <v>2</v>
      </c>
      <c r="D5" s="2" t="s">
        <v>117</v>
      </c>
      <c r="E5" s="2" t="s">
        <v>2</v>
      </c>
      <c r="F5" s="2" t="s">
        <v>118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 x14ac:dyDescent="0.25">
      <c r="A8" s="3" t="s">
        <v>8</v>
      </c>
      <c r="B8" s="15">
        <f t="shared" ref="B8" si="0">B9+B11+B14+B19+B22+B23+B24+B25+B27+B28+B29+B30</f>
        <v>84440</v>
      </c>
      <c r="C8" s="15">
        <f>B8/B44*100</f>
        <v>71.971634107258524</v>
      </c>
      <c r="D8" s="15">
        <f>D9+D11+D15+D20+D23+D24+D25+D26+D29+D30+D31+D32+D14</f>
        <v>285704</v>
      </c>
      <c r="E8" s="15">
        <f>D8/D44*100</f>
        <v>38.852563995342102</v>
      </c>
      <c r="F8" s="15">
        <f>F9+F11+F15+F20+F23+F24+F25+F26+F29+F30+F31+F32+F14</f>
        <v>108976</v>
      </c>
      <c r="G8" s="10">
        <f>F8/F44*100</f>
        <v>38.066428320673751</v>
      </c>
      <c r="H8" s="10">
        <f>F8/B8*100-100</f>
        <v>29.057318806252965</v>
      </c>
      <c r="I8" s="10">
        <f>F8/D8*100</f>
        <v>38.142973147033295</v>
      </c>
    </row>
    <row r="9" spans="1:9" ht="26.25" customHeight="1" x14ac:dyDescent="0.25">
      <c r="A9" s="3" t="s">
        <v>9</v>
      </c>
      <c r="B9" s="15">
        <f>B10</f>
        <v>50155</v>
      </c>
      <c r="C9" s="15">
        <f>B9/B44*100</f>
        <v>42.74913913606764</v>
      </c>
      <c r="D9" s="15">
        <f>D10</f>
        <v>172805</v>
      </c>
      <c r="E9" s="15">
        <f>D9/D44*100</f>
        <v>23.499556608290721</v>
      </c>
      <c r="F9" s="15">
        <f>F10</f>
        <v>60095</v>
      </c>
      <c r="G9" s="10">
        <f>F9/F44*100</f>
        <v>20.991796449960439</v>
      </c>
      <c r="H9" s="10">
        <f t="shared" ref="H9:H43" si="1">F9/B9*100-100</f>
        <v>19.818562456385209</v>
      </c>
      <c r="I9" s="10">
        <f t="shared" ref="I9:I43" si="2">F9/D9*100</f>
        <v>34.776192818494835</v>
      </c>
    </row>
    <row r="10" spans="1:9" ht="28.5" customHeight="1" x14ac:dyDescent="0.25">
      <c r="A10" s="3" t="s">
        <v>10</v>
      </c>
      <c r="B10" s="15">
        <v>50155</v>
      </c>
      <c r="C10" s="15">
        <f>B10/B44*100</f>
        <v>42.74913913606764</v>
      </c>
      <c r="D10" s="15">
        <v>172805</v>
      </c>
      <c r="E10" s="15">
        <f>D10/D44*100</f>
        <v>23.499556608290721</v>
      </c>
      <c r="F10" s="15">
        <v>60095</v>
      </c>
      <c r="G10" s="10">
        <f>F10/F44*100</f>
        <v>20.991796449960439</v>
      </c>
      <c r="H10" s="10">
        <f t="shared" si="1"/>
        <v>19.818562456385209</v>
      </c>
      <c r="I10" s="10">
        <f t="shared" si="2"/>
        <v>34.776192818494835</v>
      </c>
    </row>
    <row r="11" spans="1:9" ht="64.5" customHeight="1" x14ac:dyDescent="0.25">
      <c r="A11" s="3" t="s">
        <v>11</v>
      </c>
      <c r="B11" s="15">
        <f>B12</f>
        <v>12213</v>
      </c>
      <c r="C11" s="15">
        <f>B11/B45*100</f>
        <v>43.052637516039418</v>
      </c>
      <c r="D11" s="15">
        <f>D12</f>
        <v>32233</v>
      </c>
      <c r="E11" s="15">
        <f>D11/D44*100</f>
        <v>4.3833292332689151</v>
      </c>
      <c r="F11" s="15">
        <f>F12</f>
        <v>12514</v>
      </c>
      <c r="G11" s="10">
        <f>F11/F44*100</f>
        <v>4.3712678388352595</v>
      </c>
      <c r="H11" s="10">
        <f t="shared" si="1"/>
        <v>2.4645869155817621</v>
      </c>
      <c r="I11" s="10">
        <f t="shared" si="2"/>
        <v>38.823565910712624</v>
      </c>
    </row>
    <row r="12" spans="1:9" ht="32.25" customHeight="1" x14ac:dyDescent="0.25">
      <c r="A12" s="3" t="s">
        <v>12</v>
      </c>
      <c r="B12" s="15">
        <f>B13</f>
        <v>12213</v>
      </c>
      <c r="C12" s="15">
        <f>B12/B44*100</f>
        <v>10.409634857318196</v>
      </c>
      <c r="D12" s="15">
        <f>D13</f>
        <v>32233</v>
      </c>
      <c r="E12" s="15">
        <f>D12/D44*100</f>
        <v>4.3833292332689151</v>
      </c>
      <c r="F12" s="15">
        <f>F13</f>
        <v>12514</v>
      </c>
      <c r="G12" s="10">
        <f>F12/F44*100</f>
        <v>4.3712678388352595</v>
      </c>
      <c r="H12" s="10">
        <f t="shared" si="1"/>
        <v>2.4645869155817621</v>
      </c>
      <c r="I12" s="10">
        <f t="shared" si="2"/>
        <v>38.823565910712624</v>
      </c>
    </row>
    <row r="13" spans="1:9" ht="26.25" customHeight="1" x14ac:dyDescent="0.25">
      <c r="A13" s="3" t="s">
        <v>13</v>
      </c>
      <c r="B13" s="15">
        <v>12213</v>
      </c>
      <c r="C13" s="15">
        <f>B13/B44*100</f>
        <v>10.409634857318196</v>
      </c>
      <c r="D13" s="15">
        <v>32233</v>
      </c>
      <c r="E13" s="15">
        <f>D13/D44*100</f>
        <v>4.3833292332689151</v>
      </c>
      <c r="F13" s="15">
        <v>12514</v>
      </c>
      <c r="G13" s="10">
        <f>F13/F44*100</f>
        <v>4.3712678388352595</v>
      </c>
      <c r="H13" s="10">
        <f t="shared" si="1"/>
        <v>2.4645869155817621</v>
      </c>
      <c r="I13" s="10">
        <f t="shared" si="2"/>
        <v>38.823565910712624</v>
      </c>
    </row>
    <row r="14" spans="1:9" ht="26.25" customHeight="1" x14ac:dyDescent="0.25">
      <c r="A14" s="3" t="s">
        <v>114</v>
      </c>
      <c r="B14" s="15">
        <f>B15+B16+B17+B18</f>
        <v>2596</v>
      </c>
      <c r="C14" s="15">
        <f>B14/B45*100</f>
        <v>9.1512852691098274</v>
      </c>
      <c r="D14" s="15">
        <v>1890</v>
      </c>
      <c r="E14" s="15">
        <f>D14/D45*100</f>
        <v>1.6378128525847111</v>
      </c>
      <c r="F14" s="15">
        <v>134</v>
      </c>
      <c r="G14" s="10">
        <f>F14/F45*100</f>
        <v>0.42336601255564577</v>
      </c>
      <c r="H14" s="10">
        <f t="shared" si="1"/>
        <v>-94.83821263482281</v>
      </c>
      <c r="I14" s="10">
        <f t="shared" si="2"/>
        <v>7.0899470899470893</v>
      </c>
    </row>
    <row r="15" spans="1:9" ht="26.25" customHeight="1" x14ac:dyDescent="0.25">
      <c r="A15" s="3" t="s">
        <v>14</v>
      </c>
      <c r="B15" s="15">
        <v>1285</v>
      </c>
      <c r="C15" s="15">
        <f>B15/B44*100</f>
        <v>1.0952575773072859</v>
      </c>
      <c r="D15" s="15">
        <f>D16+D17+D18+D19</f>
        <v>5202</v>
      </c>
      <c r="E15" s="15">
        <f>D15/D44*100</f>
        <v>0.70741409957077828</v>
      </c>
      <c r="F15" s="15">
        <f>F16+F17+F18+F19</f>
        <v>4257</v>
      </c>
      <c r="G15" s="10">
        <f>F15/F44*100</f>
        <v>1.4870135200512786</v>
      </c>
      <c r="H15" s="10">
        <f t="shared" si="1"/>
        <v>231.28404669260703</v>
      </c>
      <c r="I15" s="10">
        <f t="shared" si="2"/>
        <v>81.83391003460207</v>
      </c>
    </row>
    <row r="16" spans="1:9" ht="41.25" customHeight="1" x14ac:dyDescent="0.25">
      <c r="A16" s="3" t="s">
        <v>15</v>
      </c>
      <c r="B16" s="15">
        <v>7</v>
      </c>
      <c r="C16" s="15">
        <f>B16/B44*100</f>
        <v>5.9663836896116738E-3</v>
      </c>
      <c r="D16" s="15">
        <v>2257</v>
      </c>
      <c r="E16" s="15">
        <f>D16/D44*100</f>
        <v>0.30692687864883633</v>
      </c>
      <c r="F16" s="15">
        <v>1320</v>
      </c>
      <c r="G16" s="10">
        <f>F16/F44*100</f>
        <v>0.46108946358179181</v>
      </c>
      <c r="H16" s="10">
        <f t="shared" si="1"/>
        <v>18757.142857142859</v>
      </c>
      <c r="I16" s="10">
        <f t="shared" si="2"/>
        <v>58.484714222419143</v>
      </c>
    </row>
    <row r="17" spans="1:9" ht="44.25" customHeight="1" x14ac:dyDescent="0.25">
      <c r="A17" s="3" t="s">
        <v>106</v>
      </c>
      <c r="B17" s="15">
        <v>547</v>
      </c>
      <c r="C17" s="15">
        <f>B17/B44*100</f>
        <v>0.46623026831679787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>
        <f t="shared" si="1"/>
        <v>-100</v>
      </c>
      <c r="I17" s="10"/>
    </row>
    <row r="18" spans="1:9" ht="27" customHeight="1" x14ac:dyDescent="0.25">
      <c r="A18" s="3" t="s">
        <v>107</v>
      </c>
      <c r="B18" s="15">
        <v>757</v>
      </c>
      <c r="C18" s="15">
        <f>B18/B44*100</f>
        <v>0.6452217790051481</v>
      </c>
      <c r="D18" s="15">
        <v>1885</v>
      </c>
      <c r="E18" s="15">
        <f>D18/D44*100</f>
        <v>0.25633901916395946</v>
      </c>
      <c r="F18" s="15">
        <v>1863</v>
      </c>
      <c r="G18" s="10">
        <f>F18/F44*100</f>
        <v>0.65076490200975623</v>
      </c>
      <c r="H18" s="10"/>
      <c r="I18" s="10">
        <f t="shared" si="2"/>
        <v>98.832891246684355</v>
      </c>
    </row>
    <row r="19" spans="1:9" ht="39.75" customHeight="1" x14ac:dyDescent="0.25">
      <c r="A19" s="3" t="s">
        <v>108</v>
      </c>
      <c r="B19" s="15">
        <f>B20+B21</f>
        <v>1801</v>
      </c>
      <c r="C19" s="15">
        <f>B19/B44*100</f>
        <v>1.535065289284375</v>
      </c>
      <c r="D19" s="15">
        <v>1060</v>
      </c>
      <c r="E19" s="15">
        <f>D19/D44*100</f>
        <v>0.14414820175798249</v>
      </c>
      <c r="F19" s="15">
        <v>1074</v>
      </c>
      <c r="G19" s="10">
        <f>F19/F44*100</f>
        <v>0.37515915445973064</v>
      </c>
      <c r="H19" s="10">
        <f t="shared" si="1"/>
        <v>-40.366463076068847</v>
      </c>
      <c r="I19" s="10">
        <f t="shared" si="2"/>
        <v>101.32075471698114</v>
      </c>
    </row>
    <row r="20" spans="1:9" ht="15" customHeight="1" x14ac:dyDescent="0.25">
      <c r="A20" s="3" t="s">
        <v>16</v>
      </c>
      <c r="B20" s="15">
        <v>214</v>
      </c>
      <c r="C20" s="15">
        <f>B20/B44*100</f>
        <v>0.18240087279669975</v>
      </c>
      <c r="D20" s="15">
        <f>D21+D22</f>
        <v>15101</v>
      </c>
      <c r="E20" s="15">
        <f>D20/D44*100</f>
        <v>2.0535679195729188</v>
      </c>
      <c r="F20" s="15">
        <f>F21+F22</f>
        <v>2639</v>
      </c>
      <c r="G20" s="10">
        <f>F20/F44*100</f>
        <v>0.92182961696390053</v>
      </c>
      <c r="H20" s="10"/>
      <c r="I20" s="10"/>
    </row>
    <row r="21" spans="1:9" ht="26.25" customHeight="1" x14ac:dyDescent="0.25">
      <c r="A21" s="3" t="s">
        <v>109</v>
      </c>
      <c r="B21" s="15">
        <v>1587</v>
      </c>
      <c r="C21" s="15">
        <f>B21/B44*100</f>
        <v>1.3526644164876751</v>
      </c>
      <c r="D21" s="15">
        <v>3964</v>
      </c>
      <c r="E21" s="15">
        <f>D21/D44*100</f>
        <v>0.53905987902702135</v>
      </c>
      <c r="F21" s="15">
        <v>38</v>
      </c>
      <c r="G21" s="10">
        <f>F21/F44*100</f>
        <v>1.3273787587960675E-2</v>
      </c>
      <c r="H21" s="10"/>
      <c r="I21" s="10"/>
    </row>
    <row r="22" spans="1:9" ht="15" customHeight="1" x14ac:dyDescent="0.25">
      <c r="A22" s="3" t="s">
        <v>110</v>
      </c>
      <c r="B22" s="15">
        <v>1164</v>
      </c>
      <c r="C22" s="15">
        <f>B22/B44*100</f>
        <v>0.99212437352971272</v>
      </c>
      <c r="D22" s="15">
        <v>11137</v>
      </c>
      <c r="E22" s="15">
        <f>D22/D44*100</f>
        <v>1.5145080405458973</v>
      </c>
      <c r="F22" s="15">
        <v>2601</v>
      </c>
      <c r="G22" s="10">
        <f>F22/F44*100</f>
        <v>0.90855582937593993</v>
      </c>
      <c r="H22" s="10"/>
      <c r="I22" s="10"/>
    </row>
    <row r="23" spans="1:9" ht="25.5" customHeight="1" x14ac:dyDescent="0.25">
      <c r="A23" s="3" t="s">
        <v>17</v>
      </c>
      <c r="B23" s="15">
        <v>0</v>
      </c>
      <c r="C23" s="15">
        <f>B23/B44*100</f>
        <v>0</v>
      </c>
      <c r="D23" s="15">
        <v>4340</v>
      </c>
      <c r="E23" s="15">
        <f>D23/D44*100</f>
        <v>0.5901916939902303</v>
      </c>
      <c r="F23" s="15">
        <v>2974</v>
      </c>
      <c r="G23" s="10">
        <f>F23/F44*100</f>
        <v>1.0388485338577644</v>
      </c>
      <c r="H23" s="10" t="e">
        <f t="shared" si="1"/>
        <v>#DIV/0!</v>
      </c>
      <c r="I23" s="10">
        <f t="shared" si="2"/>
        <v>68.525345622119815</v>
      </c>
    </row>
    <row r="24" spans="1:9" ht="68.25" customHeight="1" x14ac:dyDescent="0.25">
      <c r="A24" s="3" t="s">
        <v>18</v>
      </c>
      <c r="B24" s="15">
        <v>4402</v>
      </c>
      <c r="C24" s="15">
        <f>B24/B44*100</f>
        <v>3.7520030002386551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25">
      <c r="A25" s="3" t="s">
        <v>19</v>
      </c>
      <c r="B25" s="15">
        <f>B26</f>
        <v>224</v>
      </c>
      <c r="C25" s="15">
        <f>B25/B44*100</f>
        <v>0.19092427806757356</v>
      </c>
      <c r="D25" s="15">
        <v>18133</v>
      </c>
      <c r="E25" s="15">
        <f>D25/D44*100</f>
        <v>2.4658861721485819</v>
      </c>
      <c r="F25" s="15">
        <v>10434</v>
      </c>
      <c r="G25" s="10">
        <f>F25/F44*100</f>
        <v>3.6447026234942546</v>
      </c>
      <c r="H25" s="10">
        <f t="shared" si="1"/>
        <v>4558.0357142857147</v>
      </c>
      <c r="I25" s="10">
        <f t="shared" si="2"/>
        <v>57.54149892461259</v>
      </c>
    </row>
    <row r="26" spans="1:9" ht="40.15" customHeight="1" x14ac:dyDescent="0.25">
      <c r="A26" s="3" t="s">
        <v>20</v>
      </c>
      <c r="B26" s="15">
        <v>224</v>
      </c>
      <c r="C26" s="15">
        <f>B26/B44*100</f>
        <v>0.19092427806757356</v>
      </c>
      <c r="D26" s="15">
        <f>D27+D28</f>
        <v>541</v>
      </c>
      <c r="E26" s="15">
        <f>D26/D44*100</f>
        <v>7.3569978444404271E-2</v>
      </c>
      <c r="F26" s="15">
        <f>F27+F28</f>
        <v>533</v>
      </c>
      <c r="G26" s="10">
        <f>F26/F44*100</f>
        <v>0.18618233643113263</v>
      </c>
      <c r="H26" s="10">
        <f t="shared" si="1"/>
        <v>137.94642857142856</v>
      </c>
      <c r="I26" s="10">
        <f t="shared" si="2"/>
        <v>98.521256931608136</v>
      </c>
    </row>
    <row r="27" spans="1:9" ht="39" customHeight="1" x14ac:dyDescent="0.25">
      <c r="A27" s="3" t="s">
        <v>21</v>
      </c>
      <c r="B27" s="15">
        <v>6330</v>
      </c>
      <c r="C27" s="15">
        <f>B27/B44*100</f>
        <v>5.3953155364631282</v>
      </c>
      <c r="D27" s="15">
        <v>360</v>
      </c>
      <c r="E27" s="15">
        <f>D27/D44*100</f>
        <v>4.8955993049880853E-2</v>
      </c>
      <c r="F27" s="15">
        <v>352</v>
      </c>
      <c r="G27" s="10">
        <f>F27/F44*100</f>
        <v>0.12295719028847783</v>
      </c>
      <c r="H27" s="10">
        <f t="shared" si="1"/>
        <v>-94.439178515007896</v>
      </c>
      <c r="I27" s="10">
        <f t="shared" si="2"/>
        <v>97.777777777777771</v>
      </c>
    </row>
    <row r="28" spans="1:9" ht="24.6" customHeight="1" x14ac:dyDescent="0.25">
      <c r="A28" s="3" t="s">
        <v>115</v>
      </c>
      <c r="B28" s="15">
        <v>4982</v>
      </c>
      <c r="C28" s="15">
        <f>B28/B45*100</f>
        <v>17.562289372382576</v>
      </c>
      <c r="D28" s="15">
        <v>181</v>
      </c>
      <c r="E28" s="15">
        <f>D28/D45*100</f>
        <v>0.15684874408350938</v>
      </c>
      <c r="F28" s="15">
        <v>181</v>
      </c>
      <c r="G28" s="10">
        <f>F28/F45*100</f>
        <v>0.5718600617356111</v>
      </c>
      <c r="H28" s="10">
        <f t="shared" si="1"/>
        <v>-96.366920915295069</v>
      </c>
      <c r="I28" s="10">
        <f t="shared" si="2"/>
        <v>100</v>
      </c>
    </row>
    <row r="29" spans="1:9" ht="64.5" customHeight="1" x14ac:dyDescent="0.25">
      <c r="A29" s="3" t="s">
        <v>22</v>
      </c>
      <c r="B29" s="15">
        <v>501</v>
      </c>
      <c r="C29" s="15">
        <f>B29/B44*100</f>
        <v>0.42702260407077836</v>
      </c>
      <c r="D29" s="15">
        <v>13731</v>
      </c>
      <c r="E29" s="15">
        <f>D29/D44*100</f>
        <v>1.8672631682442054</v>
      </c>
      <c r="F29" s="15">
        <v>5676</v>
      </c>
      <c r="G29" s="10">
        <f>F29/F44*100</f>
        <v>1.9826846934017051</v>
      </c>
      <c r="H29" s="10">
        <f t="shared" si="1"/>
        <v>1032.934131736527</v>
      </c>
      <c r="I29" s="10">
        <f t="shared" si="2"/>
        <v>41.337120384531353</v>
      </c>
    </row>
    <row r="30" spans="1:9" ht="64.5" customHeight="1" x14ac:dyDescent="0.25">
      <c r="A30" s="3" t="s">
        <v>23</v>
      </c>
      <c r="B30" s="15">
        <v>72</v>
      </c>
      <c r="C30" s="15">
        <f>B30/B44*100</f>
        <v>6.1368517950291503E-2</v>
      </c>
      <c r="D30" s="15">
        <v>20522</v>
      </c>
      <c r="E30" s="15">
        <f>D30/D44*100</f>
        <v>2.7907635815823744</v>
      </c>
      <c r="F30" s="15">
        <v>9368</v>
      </c>
      <c r="G30" s="10">
        <f>F30/F44*100</f>
        <v>3.2723379506319894</v>
      </c>
      <c r="H30" s="10">
        <f t="shared" si="1"/>
        <v>12911.111111111111</v>
      </c>
      <c r="I30" s="10">
        <f t="shared" si="2"/>
        <v>45.648572263911902</v>
      </c>
    </row>
    <row r="31" spans="1:9" ht="26.25" customHeight="1" x14ac:dyDescent="0.25">
      <c r="A31" s="3" t="s">
        <v>24</v>
      </c>
      <c r="B31" s="15">
        <f t="shared" ref="B31" si="3">B32+B39+B40+B41</f>
        <v>160135</v>
      </c>
      <c r="C31" s="15">
        <f>B31/B44*100</f>
        <v>136.48955030513793</v>
      </c>
      <c r="D31" s="15">
        <v>1050</v>
      </c>
      <c r="E31" s="15">
        <f>D31/D44*100</f>
        <v>0.14278831306215248</v>
      </c>
      <c r="F31" s="15">
        <v>257</v>
      </c>
      <c r="G31" s="10">
        <f>F31/F44*100</f>
        <v>8.9772721318576137E-2</v>
      </c>
      <c r="H31" s="10">
        <f t="shared" si="1"/>
        <v>-99.839510413088959</v>
      </c>
      <c r="I31" s="10">
        <f t="shared" si="2"/>
        <v>24.476190476190478</v>
      </c>
    </row>
    <row r="32" spans="1:9" ht="39" customHeight="1" x14ac:dyDescent="0.25">
      <c r="A32" s="3" t="s">
        <v>25</v>
      </c>
      <c r="B32" s="15">
        <f t="shared" ref="B32" si="4">B33+B36+B37+B38</f>
        <v>161250</v>
      </c>
      <c r="C32" s="15">
        <f>B32/B44*100</f>
        <v>137.43990999284034</v>
      </c>
      <c r="D32" s="15">
        <v>156</v>
      </c>
      <c r="E32" s="15">
        <f>D32/D44*100</f>
        <v>2.1214263654948367E-2</v>
      </c>
      <c r="F32" s="15">
        <v>95</v>
      </c>
      <c r="G32" s="10">
        <f>F32/F44*100</f>
        <v>3.3184468969901681E-2</v>
      </c>
      <c r="H32" s="10">
        <f t="shared" si="1"/>
        <v>-99.941085271317831</v>
      </c>
      <c r="I32" s="10">
        <f t="shared" si="2"/>
        <v>60.897435897435891</v>
      </c>
    </row>
    <row r="33" spans="1:9" ht="26.25" customHeight="1" x14ac:dyDescent="0.25">
      <c r="A33" s="3" t="s">
        <v>26</v>
      </c>
      <c r="B33" s="15">
        <f>B34+B35</f>
        <v>32884</v>
      </c>
      <c r="C33" s="15">
        <f>B33/B44*100</f>
        <v>28.028365892741469</v>
      </c>
      <c r="D33" s="15">
        <f>D34+D41+D42+D43</f>
        <v>449650.3</v>
      </c>
      <c r="E33" s="15">
        <f>D33/D44*100</f>
        <v>61.147436004657884</v>
      </c>
      <c r="F33" s="15">
        <f t="shared" ref="F33" si="5">F34+F41+F42+F43</f>
        <v>177302.5</v>
      </c>
      <c r="G33" s="10">
        <f>F33/F44*100</f>
        <v>61.933571679326249</v>
      </c>
      <c r="H33" s="10">
        <f t="shared" si="1"/>
        <v>439.17558691156796</v>
      </c>
      <c r="I33" s="10">
        <f t="shared" si="2"/>
        <v>39.431197977628393</v>
      </c>
    </row>
    <row r="34" spans="1:9" ht="70.5" customHeight="1" x14ac:dyDescent="0.25">
      <c r="A34" s="3" t="s">
        <v>27</v>
      </c>
      <c r="B34" s="15">
        <v>32884</v>
      </c>
      <c r="C34" s="15">
        <f>B34/B44*100</f>
        <v>28.028365892741469</v>
      </c>
      <c r="D34" s="15">
        <f>D35+D38+D39+D40</f>
        <v>449436</v>
      </c>
      <c r="E34" s="15">
        <f>D34/D44*100</f>
        <v>61.118293589906244</v>
      </c>
      <c r="F34" s="15">
        <f t="shared" ref="F34" si="6">F35+F38+F39+F40</f>
        <v>177247</v>
      </c>
      <c r="G34" s="10">
        <f>F34/F44*100</f>
        <v>61.914184963243834</v>
      </c>
      <c r="H34" s="10">
        <f t="shared" si="1"/>
        <v>439.00681182337917</v>
      </c>
      <c r="I34" s="10">
        <f t="shared" si="2"/>
        <v>39.43765074448865</v>
      </c>
    </row>
    <row r="35" spans="1:9" ht="51.75" customHeight="1" x14ac:dyDescent="0.25">
      <c r="A35" s="3" t="s">
        <v>28</v>
      </c>
      <c r="B35" s="15">
        <v>0</v>
      </c>
      <c r="C35" s="15">
        <f>B35/B44*100</f>
        <v>0</v>
      </c>
      <c r="D35" s="15">
        <f>D36+D37</f>
        <v>72338</v>
      </c>
      <c r="E35" s="15">
        <f>D35/D44*100</f>
        <v>9.8371628478952235</v>
      </c>
      <c r="F35" s="15">
        <f>F36+F37</f>
        <v>30141</v>
      </c>
      <c r="G35" s="10">
        <f>F35/F44*100</f>
        <v>10.528558728650598</v>
      </c>
      <c r="H35" s="10" t="e">
        <f t="shared" si="1"/>
        <v>#DIV/0!</v>
      </c>
      <c r="I35" s="10">
        <f t="shared" si="2"/>
        <v>41.6668970665487</v>
      </c>
    </row>
    <row r="36" spans="1:9" ht="39" customHeight="1" x14ac:dyDescent="0.25">
      <c r="A36" s="3" t="s">
        <v>29</v>
      </c>
      <c r="B36" s="15">
        <v>13580</v>
      </c>
      <c r="C36" s="15">
        <f>B36/B44*100</f>
        <v>11.574784357846648</v>
      </c>
      <c r="D36" s="15">
        <v>72338</v>
      </c>
      <c r="E36" s="15">
        <f>D36/D44*100</f>
        <v>9.8371628478952235</v>
      </c>
      <c r="F36" s="15">
        <v>30141</v>
      </c>
      <c r="G36" s="10">
        <f>F36/F44*100</f>
        <v>10.528558728650598</v>
      </c>
      <c r="H36" s="10">
        <f t="shared" si="1"/>
        <v>121.95139911634757</v>
      </c>
      <c r="I36" s="10">
        <f t="shared" si="2"/>
        <v>41.6668970665487</v>
      </c>
    </row>
    <row r="37" spans="1:9" ht="26.25" customHeight="1" x14ac:dyDescent="0.25">
      <c r="A37" s="19" t="s">
        <v>111</v>
      </c>
      <c r="B37" s="15">
        <v>109022</v>
      </c>
      <c r="C37" s="15">
        <f>B37/B44*100</f>
        <v>92.923868944120557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25">
      <c r="A38" s="20" t="s">
        <v>112</v>
      </c>
      <c r="B38" s="15">
        <v>5764</v>
      </c>
      <c r="C38" s="15">
        <f>B38/B44*100</f>
        <v>4.9128907981316692</v>
      </c>
      <c r="D38" s="15">
        <v>47268</v>
      </c>
      <c r="E38" s="15">
        <f>D38/D44*100</f>
        <v>6.4279218874493562</v>
      </c>
      <c r="F38" s="15">
        <v>19135</v>
      </c>
      <c r="G38" s="10">
        <f>F38/F44*100</f>
        <v>6.684050670937566</v>
      </c>
      <c r="H38" s="10">
        <f t="shared" si="1"/>
        <v>231.97432338653715</v>
      </c>
      <c r="I38" s="10">
        <f t="shared" si="2"/>
        <v>40.481932808665483</v>
      </c>
    </row>
    <row r="39" spans="1:9" ht="26.25" customHeight="1" x14ac:dyDescent="0.25">
      <c r="A39" s="20" t="s">
        <v>113</v>
      </c>
      <c r="B39" s="15">
        <v>10</v>
      </c>
      <c r="C39" s="15">
        <f>B39/B44*100</f>
        <v>8.5234052708738194E-3</v>
      </c>
      <c r="D39" s="15">
        <v>307718</v>
      </c>
      <c r="E39" s="15">
        <f>D39/ D44*100</f>
        <v>41.846222970342325</v>
      </c>
      <c r="F39" s="15">
        <v>120515</v>
      </c>
      <c r="G39" s="10">
        <f>F39/F44*100</f>
        <v>42.097118714817917</v>
      </c>
      <c r="H39" s="10">
        <f t="shared" si="1"/>
        <v>1205050</v>
      </c>
      <c r="I39" s="10">
        <f t="shared" si="2"/>
        <v>39.164104797249429</v>
      </c>
    </row>
    <row r="40" spans="1:9" ht="26.25" customHeight="1" x14ac:dyDescent="0.25">
      <c r="A40" s="3" t="s">
        <v>30</v>
      </c>
      <c r="B40" s="15">
        <v>396</v>
      </c>
      <c r="C40" s="15">
        <f>B40/B44*100</f>
        <v>0.33752684872660327</v>
      </c>
      <c r="D40" s="15">
        <v>22112</v>
      </c>
      <c r="E40" s="15">
        <f>D40/ D44*100</f>
        <v>3.0069858842193482</v>
      </c>
      <c r="F40" s="15">
        <v>7456</v>
      </c>
      <c r="G40" s="10">
        <f>F40/F44*100</f>
        <v>2.6044568488377573</v>
      </c>
      <c r="H40" s="10">
        <f t="shared" si="1"/>
        <v>1782.8282828282827</v>
      </c>
      <c r="I40" s="10">
        <f t="shared" si="2"/>
        <v>33.719247467438493</v>
      </c>
    </row>
    <row r="41" spans="1:9" ht="35.25" customHeight="1" x14ac:dyDescent="0.25">
      <c r="A41" s="3" t="s">
        <v>31</v>
      </c>
      <c r="B41" s="15">
        <v>-1521</v>
      </c>
      <c r="C41" s="15">
        <f>B41/B44*100</f>
        <v>-1.296409941699908</v>
      </c>
      <c r="D41" s="15">
        <v>245</v>
      </c>
      <c r="E41" s="15">
        <f>D41/D44*100</f>
        <v>3.3317273047835577E-2</v>
      </c>
      <c r="F41" s="15">
        <v>100</v>
      </c>
      <c r="G41" s="10">
        <f>F41/F44*100</f>
        <v>3.4931019968317559E-2</v>
      </c>
      <c r="H41" s="10">
        <f t="shared" si="1"/>
        <v>-106.57462195923735</v>
      </c>
      <c r="I41" s="10">
        <f t="shared" si="2"/>
        <v>40.816326530612244</v>
      </c>
    </row>
    <row r="42" spans="1:9" ht="63.75" customHeight="1" x14ac:dyDescent="0.25">
      <c r="A42" s="3" t="s">
        <v>32</v>
      </c>
      <c r="B42" s="16">
        <f t="shared" ref="B42" si="7">B31+B8</f>
        <v>244575</v>
      </c>
      <c r="C42" s="15">
        <f>B42/B44*100</f>
        <v>208.46118441239642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>
        <f t="shared" si="1"/>
        <v>-100</v>
      </c>
      <c r="I42" s="10"/>
    </row>
    <row r="43" spans="1:9" ht="39" customHeight="1" x14ac:dyDescent="0.25">
      <c r="A43" s="3" t="s">
        <v>33</v>
      </c>
      <c r="B43" s="15">
        <v>-1497</v>
      </c>
      <c r="C43" s="15">
        <f>B43/B44*100</f>
        <v>-1.2759537690498108</v>
      </c>
      <c r="D43" s="15">
        <v>-30.7</v>
      </c>
      <c r="E43" s="15">
        <f>D43/D44*100</f>
        <v>-4.1748582961981719E-3</v>
      </c>
      <c r="F43" s="15">
        <v>-44.5</v>
      </c>
      <c r="G43" s="10">
        <f>F43/F44*100</f>
        <v>-1.5544303885901316E-2</v>
      </c>
      <c r="H43" s="10">
        <f t="shared" si="1"/>
        <v>-97.027388109552433</v>
      </c>
      <c r="I43" s="10">
        <f t="shared" si="2"/>
        <v>144.95114006514657</v>
      </c>
    </row>
    <row r="44" spans="1:9" s="14" customFormat="1" ht="15" customHeight="1" x14ac:dyDescent="0.25">
      <c r="A44" s="12" t="s">
        <v>34</v>
      </c>
      <c r="B44" s="16">
        <f t="shared" ref="B44" si="8">B33+B8</f>
        <v>117324</v>
      </c>
      <c r="C44" s="16">
        <f t="shared" ref="C44:I44" si="9">C33+C8</f>
        <v>100</v>
      </c>
      <c r="D44" s="16">
        <f t="shared" si="9"/>
        <v>735354.3</v>
      </c>
      <c r="E44" s="16">
        <f t="shared" si="9"/>
        <v>99.999999999999986</v>
      </c>
      <c r="F44" s="16">
        <f t="shared" si="9"/>
        <v>286278.5</v>
      </c>
      <c r="G44" s="16">
        <f t="shared" si="9"/>
        <v>100</v>
      </c>
      <c r="H44" s="16">
        <f t="shared" si="9"/>
        <v>468.23290571782093</v>
      </c>
      <c r="I44" s="16">
        <f t="shared" si="9"/>
        <v>77.574171124661689</v>
      </c>
    </row>
    <row r="45" spans="1:9" ht="26.25" customHeight="1" x14ac:dyDescent="0.25">
      <c r="A45" s="3" t="s">
        <v>35</v>
      </c>
      <c r="B45" s="17">
        <f>SUM(B46:B53)</f>
        <v>28367.600000000002</v>
      </c>
      <c r="C45" s="9">
        <f>B45/B91*100</f>
        <v>11.439291018489509</v>
      </c>
      <c r="D45" s="17">
        <f>SUM(D46:D53)</f>
        <v>115397.8</v>
      </c>
      <c r="E45" s="9">
        <f>D45/D91*100</f>
        <v>15.237508965741625</v>
      </c>
      <c r="F45" s="17">
        <f>SUM(F46:F53)</f>
        <v>31651.1</v>
      </c>
      <c r="G45" s="9">
        <f>F45/F91*100</f>
        <v>11.604661795444606</v>
      </c>
      <c r="H45" s="9">
        <f>F45/B45*100-100</f>
        <v>11.574824800124063</v>
      </c>
      <c r="I45" s="10">
        <f t="shared" ref="I45:I67" si="10">F45/D45*100</f>
        <v>27.42781924785394</v>
      </c>
    </row>
    <row r="46" spans="1:9" ht="53.25" customHeight="1" x14ac:dyDescent="0.25">
      <c r="A46" s="3" t="s">
        <v>103</v>
      </c>
      <c r="B46" s="28">
        <v>2408.1999999999998</v>
      </c>
      <c r="C46" s="9">
        <f>B46/B91*100</f>
        <v>0.97111143102435282</v>
      </c>
      <c r="D46" s="17">
        <v>7219.4</v>
      </c>
      <c r="E46" s="9">
        <f>D46/D91*100</f>
        <v>0.95327356524366225</v>
      </c>
      <c r="F46" s="17">
        <v>2659.3</v>
      </c>
      <c r="G46" s="9">
        <f>F46/F91*100</f>
        <v>0.97501436324885526</v>
      </c>
      <c r="H46" s="9">
        <f>F46/B46*100-100</f>
        <v>10.42687484428204</v>
      </c>
      <c r="I46" s="10">
        <f t="shared" si="10"/>
        <v>36.835471091780484</v>
      </c>
    </row>
    <row r="47" spans="1:9" ht="81.75" customHeight="1" x14ac:dyDescent="0.25">
      <c r="A47" s="3" t="s">
        <v>36</v>
      </c>
      <c r="B47" s="28">
        <v>97.4</v>
      </c>
      <c r="C47" s="9">
        <f>B47/B91*100</f>
        <v>3.9276743369226798E-2</v>
      </c>
      <c r="D47" s="17">
        <v>373.6</v>
      </c>
      <c r="E47" s="9">
        <f>D47/D91*100</f>
        <v>4.9331385430234125E-2</v>
      </c>
      <c r="F47" s="17">
        <v>173</v>
      </c>
      <c r="G47" s="9">
        <f>F47/F91*100</f>
        <v>6.3429280202328409E-2</v>
      </c>
      <c r="H47" s="9">
        <f>F47/B47*100-100</f>
        <v>77.618069815195042</v>
      </c>
      <c r="I47" s="10">
        <f t="shared" si="10"/>
        <v>46.306209850107066</v>
      </c>
    </row>
    <row r="48" spans="1:9" ht="105.75" customHeight="1" x14ac:dyDescent="0.25">
      <c r="A48" s="3" t="s">
        <v>37</v>
      </c>
      <c r="B48" s="28">
        <v>11442.7</v>
      </c>
      <c r="C48" s="9">
        <f>B48/B91*100</f>
        <v>4.6142914923105902</v>
      </c>
      <c r="D48" s="17">
        <v>31771.5</v>
      </c>
      <c r="E48" s="9">
        <f>D48/D91*100</f>
        <v>4.1952144330746339</v>
      </c>
      <c r="F48" s="17">
        <v>11453.9</v>
      </c>
      <c r="G48" s="9">
        <f>F48/F91*100</f>
        <v>4.1994949856037538</v>
      </c>
      <c r="H48" s="9">
        <f>F48/B48*100-100</f>
        <v>9.7878997089836162E-2</v>
      </c>
      <c r="I48" s="10">
        <f t="shared" si="10"/>
        <v>36.05086319500181</v>
      </c>
    </row>
    <row r="49" spans="1:9" ht="15" customHeight="1" x14ac:dyDescent="0.25">
      <c r="A49" s="3" t="s">
        <v>38</v>
      </c>
      <c r="B49" s="28">
        <v>0</v>
      </c>
      <c r="C49" s="9">
        <f>B49/B91*100</f>
        <v>0</v>
      </c>
      <c r="D49" s="17">
        <v>1.8</v>
      </c>
      <c r="E49" s="9">
        <f>D49/D91*100</f>
        <v>2.3767798119491812E-4</v>
      </c>
      <c r="F49" s="17">
        <v>0</v>
      </c>
      <c r="G49" s="9">
        <f>F49/F91*100</f>
        <v>0</v>
      </c>
      <c r="H49" s="9" t="e">
        <f t="shared" ref="H49:H52" si="11">F49/B49*100-100</f>
        <v>#DIV/0!</v>
      </c>
      <c r="I49" s="10">
        <f t="shared" si="10"/>
        <v>0</v>
      </c>
    </row>
    <row r="50" spans="1:9" ht="64.5" customHeight="1" x14ac:dyDescent="0.25">
      <c r="A50" s="3" t="s">
        <v>39</v>
      </c>
      <c r="B50" s="28">
        <v>3020.8</v>
      </c>
      <c r="C50" s="9">
        <f>B50/B91*100</f>
        <v>1.2181435972254653</v>
      </c>
      <c r="D50" s="17">
        <v>9987.2000000000007</v>
      </c>
      <c r="E50" s="9">
        <f>D50/D91*100</f>
        <v>1.3187430743277149</v>
      </c>
      <c r="F50" s="17">
        <v>3364.6</v>
      </c>
      <c r="G50" s="9">
        <f>F50/F91*100</f>
        <v>1.2336078391257468</v>
      </c>
      <c r="H50" s="9">
        <f t="shared" si="11"/>
        <v>11.381091101694892</v>
      </c>
      <c r="I50" s="10">
        <f t="shared" si="10"/>
        <v>33.689122076257604</v>
      </c>
    </row>
    <row r="51" spans="1:9" ht="32.25" customHeight="1" x14ac:dyDescent="0.25">
      <c r="A51" s="3" t="s">
        <v>104</v>
      </c>
      <c r="B51" s="28">
        <v>0</v>
      </c>
      <c r="C51" s="9"/>
      <c r="D51" s="17">
        <v>815.8</v>
      </c>
      <c r="E51" s="9"/>
      <c r="F51" s="17">
        <v>0</v>
      </c>
      <c r="G51" s="9"/>
      <c r="H51" s="9" t="e">
        <f t="shared" si="11"/>
        <v>#DIV/0!</v>
      </c>
      <c r="I51" s="10">
        <f t="shared" si="10"/>
        <v>0</v>
      </c>
    </row>
    <row r="52" spans="1:9" ht="15" customHeight="1" x14ac:dyDescent="0.25">
      <c r="A52" s="3" t="s">
        <v>40</v>
      </c>
      <c r="B52" s="28">
        <v>0</v>
      </c>
      <c r="C52" s="9">
        <f>B52/B91*100</f>
        <v>0</v>
      </c>
      <c r="D52" s="17">
        <v>500</v>
      </c>
      <c r="E52" s="9">
        <f>D52/D91*100</f>
        <v>6.6021661443032814E-2</v>
      </c>
      <c r="F52" s="17">
        <v>0</v>
      </c>
      <c r="G52" s="9">
        <f>F52/F91*100</f>
        <v>0</v>
      </c>
      <c r="H52" s="9" t="e">
        <f t="shared" si="11"/>
        <v>#DIV/0!</v>
      </c>
      <c r="I52" s="10">
        <f t="shared" si="10"/>
        <v>0</v>
      </c>
    </row>
    <row r="53" spans="1:9" ht="26.25" customHeight="1" x14ac:dyDescent="0.25">
      <c r="A53" s="3" t="s">
        <v>41</v>
      </c>
      <c r="B53" s="28">
        <v>11398.5</v>
      </c>
      <c r="C53" s="9">
        <f>B53/B91*100</f>
        <v>4.5964677545598738</v>
      </c>
      <c r="D53" s="17">
        <v>64728.5</v>
      </c>
      <c r="E53" s="9">
        <f>D53/D91*100</f>
        <v>8.5469662254306993</v>
      </c>
      <c r="F53" s="17">
        <v>14000.3</v>
      </c>
      <c r="G53" s="9">
        <f>F53/F91*100</f>
        <v>5.1331153272639218</v>
      </c>
      <c r="H53" s="9">
        <f>F53/B53*100-100</f>
        <v>22.825810413650899</v>
      </c>
      <c r="I53" s="10">
        <f t="shared" si="10"/>
        <v>21.629266860810926</v>
      </c>
    </row>
    <row r="54" spans="1:9" ht="15" customHeight="1" x14ac:dyDescent="0.25">
      <c r="A54" s="3" t="s">
        <v>42</v>
      </c>
      <c r="B54" s="17">
        <f>B55</f>
        <v>709.9</v>
      </c>
      <c r="C54" s="9">
        <f>B54/B91*100</f>
        <v>0.28626858437180802</v>
      </c>
      <c r="D54" s="17">
        <f>D55</f>
        <v>2207.4</v>
      </c>
      <c r="E54" s="9">
        <f>D54/D91*100</f>
        <v>0.29147243093870129</v>
      </c>
      <c r="F54" s="17">
        <f>F55</f>
        <v>741.1</v>
      </c>
      <c r="G54" s="9">
        <f>F54/F91*100</f>
        <v>0.27171930380315368</v>
      </c>
      <c r="H54" s="9">
        <f>F54/B54*100-100</f>
        <v>4.3949852091843979</v>
      </c>
      <c r="I54" s="10">
        <f t="shared" si="10"/>
        <v>33.573434810183926</v>
      </c>
    </row>
    <row r="55" spans="1:9" ht="26.25" customHeight="1" x14ac:dyDescent="0.25">
      <c r="A55" s="3" t="s">
        <v>43</v>
      </c>
      <c r="B55" s="29">
        <v>709.9</v>
      </c>
      <c r="C55" s="9">
        <f>B55/B91*100</f>
        <v>0.28626858437180802</v>
      </c>
      <c r="D55" s="17">
        <v>2207.4</v>
      </c>
      <c r="E55" s="9">
        <f>D55/D91*100</f>
        <v>0.29147243093870129</v>
      </c>
      <c r="F55" s="17">
        <v>741.1</v>
      </c>
      <c r="G55" s="9">
        <f>F55/F91*100</f>
        <v>0.27171930380315368</v>
      </c>
      <c r="H55" s="9">
        <f t="shared" ref="H55:H104" si="12">F55/B55*100-100</f>
        <v>4.3949852091843979</v>
      </c>
      <c r="I55" s="10">
        <f t="shared" si="10"/>
        <v>33.573434810183926</v>
      </c>
    </row>
    <row r="56" spans="1:9" ht="51.75" customHeight="1" x14ac:dyDescent="0.25">
      <c r="A56" s="3" t="s">
        <v>44</v>
      </c>
      <c r="B56" s="17">
        <f>SUM(B57:B58)</f>
        <v>548.29999999999995</v>
      </c>
      <c r="C56" s="9">
        <f>B56/B91*100</f>
        <v>0.22110306354565759</v>
      </c>
      <c r="D56" s="17">
        <f>SUM(D57:D58)</f>
        <v>2212.4</v>
      </c>
      <c r="E56" s="9">
        <f>D56/D91*100</f>
        <v>0.29213264755313162</v>
      </c>
      <c r="F56" s="17">
        <f>SUM(F57:F58)</f>
        <v>318</v>
      </c>
      <c r="G56" s="9">
        <f>F56/F91*100</f>
        <v>0.11659254973607187</v>
      </c>
      <c r="H56" s="9">
        <f t="shared" si="12"/>
        <v>-42.002553346708005</v>
      </c>
      <c r="I56" s="10">
        <f t="shared" si="10"/>
        <v>14.373531007051167</v>
      </c>
    </row>
    <row r="57" spans="1:9" ht="20.25" customHeight="1" x14ac:dyDescent="0.25">
      <c r="A57" s="3" t="s">
        <v>105</v>
      </c>
      <c r="B57" s="17">
        <v>0</v>
      </c>
      <c r="C57" s="9">
        <f>B57/B91*100</f>
        <v>0</v>
      </c>
      <c r="D57" s="17">
        <v>360</v>
      </c>
      <c r="E57" s="9">
        <f>D57/D91*100</f>
        <v>4.7535596238983631E-2</v>
      </c>
      <c r="F57" s="17">
        <v>0</v>
      </c>
      <c r="G57" s="9">
        <f>F57/F91*100</f>
        <v>0</v>
      </c>
      <c r="H57" s="9" t="e">
        <f t="shared" si="12"/>
        <v>#DIV/0!</v>
      </c>
      <c r="I57" s="10">
        <f t="shared" si="10"/>
        <v>0</v>
      </c>
    </row>
    <row r="58" spans="1:9" ht="66" customHeight="1" x14ac:dyDescent="0.25">
      <c r="A58" s="3" t="s">
        <v>102</v>
      </c>
      <c r="B58" s="30">
        <v>548.29999999999995</v>
      </c>
      <c r="C58" s="9">
        <f>B58/B91*100</f>
        <v>0.22110306354565759</v>
      </c>
      <c r="D58" s="17">
        <v>1852.4</v>
      </c>
      <c r="E58" s="9">
        <f>D58/D91*100</f>
        <v>0.244597051314148</v>
      </c>
      <c r="F58" s="17">
        <v>318</v>
      </c>
      <c r="G58" s="9">
        <f>F58/F91*100</f>
        <v>0.11659254973607187</v>
      </c>
      <c r="H58" s="9">
        <f t="shared" si="12"/>
        <v>-42.002553346708005</v>
      </c>
      <c r="I58" s="10">
        <f t="shared" si="10"/>
        <v>17.166918592096739</v>
      </c>
    </row>
    <row r="59" spans="1:9" ht="26.25" customHeight="1" x14ac:dyDescent="0.25">
      <c r="A59" s="3" t="s">
        <v>45</v>
      </c>
      <c r="B59" s="17">
        <f>SUM(B60:B62)</f>
        <v>12444</v>
      </c>
      <c r="C59" s="9">
        <f>B59/B91*100</f>
        <v>5.0180677052018305</v>
      </c>
      <c r="D59" s="17">
        <f>SUM(D60:D62)</f>
        <v>40729.299999999996</v>
      </c>
      <c r="E59" s="9">
        <f>D59/D91*100</f>
        <v>5.3780321108234324</v>
      </c>
      <c r="F59" s="17">
        <f>SUM(F60:F62)</f>
        <v>10152.799999999999</v>
      </c>
      <c r="G59" s="9">
        <f>F59/F91*100</f>
        <v>3.7224554684289015</v>
      </c>
      <c r="H59" s="9">
        <f t="shared" si="12"/>
        <v>-18.412086145933799</v>
      </c>
      <c r="I59" s="10">
        <f t="shared" si="10"/>
        <v>24.927509188716723</v>
      </c>
    </row>
    <row r="60" spans="1:9" ht="26.25" customHeight="1" x14ac:dyDescent="0.25">
      <c r="A60" s="3" t="s">
        <v>46</v>
      </c>
      <c r="B60" s="31">
        <v>0</v>
      </c>
      <c r="C60" s="9">
        <f>B60/B91*100</f>
        <v>0</v>
      </c>
      <c r="D60" s="17">
        <v>1139.9000000000001</v>
      </c>
      <c r="E60" s="9">
        <f>D60/D91*100</f>
        <v>0.15051618375782622</v>
      </c>
      <c r="F60" s="17">
        <v>0</v>
      </c>
      <c r="G60" s="9">
        <f>F60/F91*100</f>
        <v>0</v>
      </c>
      <c r="H60" s="9" t="e">
        <f t="shared" si="12"/>
        <v>#DIV/0!</v>
      </c>
      <c r="I60" s="10">
        <f t="shared" si="10"/>
        <v>0</v>
      </c>
    </row>
    <row r="61" spans="1:9" ht="26.25" customHeight="1" x14ac:dyDescent="0.25">
      <c r="A61" s="3" t="s">
        <v>47</v>
      </c>
      <c r="B61" s="31">
        <v>12089.3</v>
      </c>
      <c r="C61" s="9">
        <f>B61/B91*100</f>
        <v>4.8750342260122537</v>
      </c>
      <c r="D61" s="17">
        <v>35007.699999999997</v>
      </c>
      <c r="E61" s="9">
        <f>D61/D91*100</f>
        <v>4.6225330345985194</v>
      </c>
      <c r="F61" s="17">
        <v>9995.2999999999993</v>
      </c>
      <c r="G61" s="9">
        <f>F61/F91*100</f>
        <v>3.6647091584181104</v>
      </c>
      <c r="H61" s="9">
        <f t="shared" si="12"/>
        <v>-17.321102131637062</v>
      </c>
      <c r="I61" s="10">
        <f t="shared" si="10"/>
        <v>28.551718621903184</v>
      </c>
    </row>
    <row r="62" spans="1:9" ht="26.25" customHeight="1" x14ac:dyDescent="0.25">
      <c r="A62" s="3" t="s">
        <v>48</v>
      </c>
      <c r="B62" s="31">
        <v>354.7</v>
      </c>
      <c r="C62" s="9">
        <f>B62/B91*100</f>
        <v>0.14303347918957643</v>
      </c>
      <c r="D62" s="17">
        <v>4581.7</v>
      </c>
      <c r="E62" s="9">
        <f>D62/D91*100</f>
        <v>0.60498289246708692</v>
      </c>
      <c r="F62" s="17">
        <v>157.5</v>
      </c>
      <c r="G62" s="9">
        <f>F62/F91*100</f>
        <v>5.7746310010790315E-2</v>
      </c>
      <c r="H62" s="9">
        <f t="shared" si="12"/>
        <v>-55.596278545249504</v>
      </c>
      <c r="I62" s="10">
        <f t="shared" si="10"/>
        <v>3.4375886679616738</v>
      </c>
    </row>
    <row r="63" spans="1:9" ht="26.25" customHeight="1" x14ac:dyDescent="0.25">
      <c r="A63" s="3" t="s">
        <v>49</v>
      </c>
      <c r="B63" s="17">
        <f>SUM(B64:B66)</f>
        <v>6551.0999999999995</v>
      </c>
      <c r="C63" s="9">
        <f>B63/B91*100</f>
        <v>2.6417440809665469</v>
      </c>
      <c r="D63" s="17">
        <f>SUM(D64:D66)</f>
        <v>24362.799999999999</v>
      </c>
      <c r="E63" s="9">
        <f>D63/D91*100</f>
        <v>3.2169450668086399</v>
      </c>
      <c r="F63" s="17">
        <f>SUM(F64:F66)</f>
        <v>7220.5999999999995</v>
      </c>
      <c r="G63" s="9">
        <f>F63/F91*100</f>
        <v>2.6473841654851591</v>
      </c>
      <c r="H63" s="9">
        <f t="shared" si="12"/>
        <v>10.219657767397834</v>
      </c>
      <c r="I63" s="10">
        <f t="shared" si="10"/>
        <v>29.637808462081534</v>
      </c>
    </row>
    <row r="64" spans="1:9" ht="15" customHeight="1" x14ac:dyDescent="0.25">
      <c r="A64" s="3" t="s">
        <v>50</v>
      </c>
      <c r="B64" s="32">
        <v>692.9</v>
      </c>
      <c r="C64" s="9">
        <f>B64/B91*100</f>
        <v>0.2794133006215323</v>
      </c>
      <c r="D64" s="17">
        <v>3431</v>
      </c>
      <c r="E64" s="9">
        <f>D64/D91*100</f>
        <v>0.45304064082209117</v>
      </c>
      <c r="F64" s="17">
        <v>892</v>
      </c>
      <c r="G64" s="9">
        <f>F64/F91*100</f>
        <v>0.32704576844206329</v>
      </c>
      <c r="H64" s="9">
        <f t="shared" si="12"/>
        <v>28.734305094530242</v>
      </c>
      <c r="I64" s="10">
        <f t="shared" si="10"/>
        <v>25.998251238705915</v>
      </c>
    </row>
    <row r="65" spans="1:9" ht="15" customHeight="1" x14ac:dyDescent="0.25">
      <c r="A65" s="3" t="s">
        <v>51</v>
      </c>
      <c r="B65" s="32">
        <v>96.8</v>
      </c>
      <c r="C65" s="9">
        <f>B65/B91*100</f>
        <v>3.9034792178040595E-2</v>
      </c>
      <c r="D65" s="17">
        <v>7464.5</v>
      </c>
      <c r="E65" s="9">
        <f>D65/D91*100</f>
        <v>0.98563738368303688</v>
      </c>
      <c r="F65" s="17">
        <v>1097.2</v>
      </c>
      <c r="G65" s="9">
        <f>F65/F91*100</f>
        <v>0.40228096091326443</v>
      </c>
      <c r="H65" s="9">
        <f t="shared" si="12"/>
        <v>1033.4710743801654</v>
      </c>
      <c r="I65" s="10">
        <f t="shared" si="10"/>
        <v>14.69890816531583</v>
      </c>
    </row>
    <row r="66" spans="1:9" ht="15" customHeight="1" x14ac:dyDescent="0.25">
      <c r="A66" s="3" t="s">
        <v>52</v>
      </c>
      <c r="B66" s="32">
        <v>5761.4</v>
      </c>
      <c r="C66" s="9">
        <f>B66/B91*100</f>
        <v>2.3232959881669739</v>
      </c>
      <c r="D66" s="17">
        <v>13467.3</v>
      </c>
      <c r="E66" s="9">
        <f>D66/D91*100</f>
        <v>1.7782670423035118</v>
      </c>
      <c r="F66" s="17">
        <v>5231.3999999999996</v>
      </c>
      <c r="G66" s="9">
        <f>F66/F91*100</f>
        <v>1.9180574361298317</v>
      </c>
      <c r="H66" s="9">
        <f t="shared" si="12"/>
        <v>-9.1991529836498103</v>
      </c>
      <c r="I66" s="10">
        <f t="shared" si="10"/>
        <v>38.845202824619633</v>
      </c>
    </row>
    <row r="67" spans="1:9" ht="15" customHeight="1" x14ac:dyDescent="0.25">
      <c r="A67" s="3" t="s">
        <v>53</v>
      </c>
      <c r="B67" s="17">
        <f>SUM(B68:B73)</f>
        <v>164476.9</v>
      </c>
      <c r="C67" s="9">
        <f>B67/B91*100</f>
        <v>66.325636462689715</v>
      </c>
      <c r="D67" s="17">
        <f>SUM(D68:D73)</f>
        <v>482820.5</v>
      </c>
      <c r="E67" s="9">
        <f>D67/D91*100</f>
        <v>63.75322317751165</v>
      </c>
      <c r="F67" s="17">
        <f>SUM(F68:F73)</f>
        <v>187613.89999999997</v>
      </c>
      <c r="G67" s="9">
        <f>F67/F91*100</f>
        <v>68.787367820529596</v>
      </c>
      <c r="H67" s="9">
        <f t="shared" si="12"/>
        <v>14.067020961606147</v>
      </c>
      <c r="I67" s="10">
        <f t="shared" si="10"/>
        <v>38.85789853579125</v>
      </c>
    </row>
    <row r="68" spans="1:9" ht="15" customHeight="1" x14ac:dyDescent="0.25">
      <c r="A68" s="3" t="s">
        <v>54</v>
      </c>
      <c r="B68" s="33">
        <v>57128.5</v>
      </c>
      <c r="C68" s="9">
        <f>B68/B91*100</f>
        <v>23.037181042801571</v>
      </c>
      <c r="D68" s="17">
        <v>166974</v>
      </c>
      <c r="E68" s="9">
        <f>D68/D91*100</f>
        <v>22.047801795577922</v>
      </c>
      <c r="F68" s="17">
        <v>65526.9</v>
      </c>
      <c r="G68" s="9">
        <f>F68/F91*100</f>
        <v>24.024994802832104</v>
      </c>
      <c r="H68" s="9">
        <f t="shared" si="12"/>
        <v>14.700893599516874</v>
      </c>
      <c r="I68" s="10">
        <f t="shared" ref="I68:I104" si="13">F68/D68*100</f>
        <v>39.243774479859141</v>
      </c>
    </row>
    <row r="69" spans="1:9" ht="15" customHeight="1" x14ac:dyDescent="0.25">
      <c r="A69" s="3" t="s">
        <v>55</v>
      </c>
      <c r="B69" s="33">
        <v>95281.9</v>
      </c>
      <c r="C69" s="9">
        <f>B69/B91*100</f>
        <v>38.422615339140968</v>
      </c>
      <c r="D69" s="17">
        <v>281036.40000000002</v>
      </c>
      <c r="E69" s="9">
        <f>D69/D91*100</f>
        <v>37.108980107937498</v>
      </c>
      <c r="F69" s="17">
        <v>110090.8</v>
      </c>
      <c r="G69" s="9">
        <f>F69/F91*100</f>
        <v>40.364047404037557</v>
      </c>
      <c r="H69" s="9">
        <f t="shared" si="12"/>
        <v>15.542196366781113</v>
      </c>
      <c r="I69" s="10">
        <f t="shared" si="13"/>
        <v>39.173146254364198</v>
      </c>
    </row>
    <row r="70" spans="1:9" ht="26.25" customHeight="1" x14ac:dyDescent="0.25">
      <c r="A70" s="3" t="s">
        <v>56</v>
      </c>
      <c r="B70" s="33">
        <v>11940</v>
      </c>
      <c r="C70" s="9">
        <f>B70/B91*100</f>
        <v>4.8148287046054206</v>
      </c>
      <c r="D70" s="17">
        <v>32946.800000000003</v>
      </c>
      <c r="E70" s="9">
        <f>D70/D91*100</f>
        <v>4.350404950462627</v>
      </c>
      <c r="F70" s="17">
        <v>11870.3</v>
      </c>
      <c r="G70" s="9">
        <f>F70/F91*100</f>
        <v>4.3521652299751388</v>
      </c>
      <c r="H70" s="9">
        <f t="shared" si="12"/>
        <v>-0.58375209380234594</v>
      </c>
      <c r="I70" s="10">
        <f t="shared" si="13"/>
        <v>36.028688673862099</v>
      </c>
    </row>
    <row r="71" spans="1:9" ht="36.75" customHeight="1" x14ac:dyDescent="0.25">
      <c r="A71" s="3" t="s">
        <v>57</v>
      </c>
      <c r="B71" s="33">
        <v>12.7</v>
      </c>
      <c r="C71" s="9">
        <f>B71/B91*100</f>
        <v>5.1213002134412764E-3</v>
      </c>
      <c r="D71" s="17">
        <v>215</v>
      </c>
      <c r="E71" s="9">
        <f>D71/D91*100</f>
        <v>2.838931442050411E-2</v>
      </c>
      <c r="F71" s="17">
        <v>13.3</v>
      </c>
      <c r="G71" s="9">
        <f>F71/F91*100</f>
        <v>4.8763550675778493E-3</v>
      </c>
      <c r="H71" s="9">
        <f t="shared" si="12"/>
        <v>4.7244094488189177</v>
      </c>
      <c r="I71" s="10">
        <f t="shared" si="13"/>
        <v>6.1860465116279073</v>
      </c>
    </row>
    <row r="72" spans="1:9" ht="15" customHeight="1" x14ac:dyDescent="0.25">
      <c r="A72" s="3" t="s">
        <v>58</v>
      </c>
      <c r="B72" s="33">
        <v>113.8</v>
      </c>
      <c r="C72" s="9">
        <f>B72/B91*100</f>
        <v>4.5890075928316315E-2</v>
      </c>
      <c r="D72" s="17">
        <v>250</v>
      </c>
      <c r="E72" s="9">
        <f>D72/D91*100</f>
        <v>3.3010830721516407E-2</v>
      </c>
      <c r="F72" s="17">
        <v>107.3</v>
      </c>
      <c r="G72" s="9">
        <f>F72/F91*100</f>
        <v>3.9340819454970165E-2</v>
      </c>
      <c r="H72" s="9">
        <f t="shared" si="12"/>
        <v>-5.7117750439367256</v>
      </c>
      <c r="I72" s="10">
        <f t="shared" si="13"/>
        <v>42.919999999999995</v>
      </c>
    </row>
    <row r="73" spans="1:9" ht="26.25" customHeight="1" x14ac:dyDescent="0.25">
      <c r="A73" s="3" t="s">
        <v>59</v>
      </c>
      <c r="B73" s="33">
        <v>0</v>
      </c>
      <c r="C73" s="9">
        <f>B73/B91*100</f>
        <v>0</v>
      </c>
      <c r="D73" s="17">
        <v>1398.3</v>
      </c>
      <c r="E73" s="9">
        <f>D73/D91*100</f>
        <v>0.18463617839158558</v>
      </c>
      <c r="F73" s="17">
        <v>5.3</v>
      </c>
      <c r="G73" s="9">
        <f>F73/F91*100</f>
        <v>1.9432091622678647E-3</v>
      </c>
      <c r="H73" s="9" t="e">
        <f t="shared" si="12"/>
        <v>#DIV/0!</v>
      </c>
      <c r="I73" s="10">
        <f t="shared" si="13"/>
        <v>0.37903168132732606</v>
      </c>
    </row>
    <row r="74" spans="1:9" ht="26.25" customHeight="1" x14ac:dyDescent="0.25">
      <c r="A74" s="3" t="s">
        <v>60</v>
      </c>
      <c r="B74" s="17">
        <f>B75</f>
        <v>18367</v>
      </c>
      <c r="C74" s="9">
        <f>B74/B91*100</f>
        <v>7.406529214194955</v>
      </c>
      <c r="D74" s="17">
        <f>D75</f>
        <v>49012.2</v>
      </c>
      <c r="E74" s="9">
        <f>D74/D91*100</f>
        <v>6.4717337499564254</v>
      </c>
      <c r="F74" s="17">
        <f>F75</f>
        <v>18587.099999999999</v>
      </c>
      <c r="G74" s="9">
        <f>F74/F91*100</f>
        <v>6.8148345320734007</v>
      </c>
      <c r="H74" s="9">
        <f t="shared" si="12"/>
        <v>1.1983448576250879</v>
      </c>
      <c r="I74" s="10">
        <f t="shared" si="13"/>
        <v>37.92341498647275</v>
      </c>
    </row>
    <row r="75" spans="1:9" ht="15" customHeight="1" x14ac:dyDescent="0.25">
      <c r="A75" s="3" t="s">
        <v>61</v>
      </c>
      <c r="B75" s="34">
        <v>18367</v>
      </c>
      <c r="C75" s="9">
        <f>B75/B91*100</f>
        <v>7.406529214194955</v>
      </c>
      <c r="D75" s="17">
        <v>49012.2</v>
      </c>
      <c r="E75" s="9">
        <f>D75/D91*100</f>
        <v>6.4717337499564254</v>
      </c>
      <c r="F75" s="17">
        <v>18587.099999999999</v>
      </c>
      <c r="G75" s="9">
        <f>F75/F91*100</f>
        <v>6.8148345320734007</v>
      </c>
      <c r="H75" s="9">
        <f t="shared" si="12"/>
        <v>1.1983448576250879</v>
      </c>
      <c r="I75" s="10">
        <f t="shared" si="13"/>
        <v>37.92341498647275</v>
      </c>
    </row>
    <row r="76" spans="1:9" ht="15" customHeight="1" x14ac:dyDescent="0.25">
      <c r="A76" s="3" t="s">
        <v>62</v>
      </c>
      <c r="B76" s="17">
        <f>SUM(B77:B80)</f>
        <v>12341.800000000001</v>
      </c>
      <c r="C76" s="9">
        <f>B76/B91*100</f>
        <v>4.9768553523031143</v>
      </c>
      <c r="D76" s="17">
        <f>SUM(D77:D80)</f>
        <v>28018.7</v>
      </c>
      <c r="E76" s="9">
        <f>D76/D91*100</f>
        <v>3.6996822509478071</v>
      </c>
      <c r="F76" s="17">
        <f>SUM(F77:F80)</f>
        <v>11252.099999999999</v>
      </c>
      <c r="G76" s="9">
        <f>F76/F91*100</f>
        <v>4.1255063801423093</v>
      </c>
      <c r="H76" s="9">
        <f t="shared" si="12"/>
        <v>-8.8293441799413586</v>
      </c>
      <c r="I76" s="10">
        <f t="shared" si="13"/>
        <v>40.159250786082147</v>
      </c>
    </row>
    <row r="77" spans="1:9" ht="15" customHeight="1" x14ac:dyDescent="0.25">
      <c r="A77" s="3" t="s">
        <v>63</v>
      </c>
      <c r="B77" s="35">
        <v>1767.6</v>
      </c>
      <c r="C77" s="9">
        <f>B77/B91*100</f>
        <v>0.71278820923455122</v>
      </c>
      <c r="D77" s="17">
        <v>4148.5</v>
      </c>
      <c r="E77" s="9">
        <f>D77/D91*100</f>
        <v>0.54778172499284328</v>
      </c>
      <c r="F77" s="17">
        <v>1620</v>
      </c>
      <c r="G77" s="9">
        <f>F77/F91*100</f>
        <v>0.59396204582527179</v>
      </c>
      <c r="H77" s="9">
        <f t="shared" si="12"/>
        <v>-8.350305498981669</v>
      </c>
      <c r="I77" s="10">
        <f t="shared" si="13"/>
        <v>39.050259129805951</v>
      </c>
    </row>
    <row r="78" spans="1:9" ht="26.25" customHeight="1" x14ac:dyDescent="0.25">
      <c r="A78" s="3" t="s">
        <v>64</v>
      </c>
      <c r="B78" s="35">
        <v>3680.4</v>
      </c>
      <c r="C78" s="9">
        <f>B78/B91*100</f>
        <v>1.4841286067361634</v>
      </c>
      <c r="D78" s="17">
        <v>13112.7</v>
      </c>
      <c r="E78" s="9">
        <f>D78/D91*100</f>
        <v>1.7314444800081128</v>
      </c>
      <c r="F78" s="17">
        <v>7689.9</v>
      </c>
      <c r="G78" s="9">
        <f>F78/F91*100</f>
        <v>2.819449837155406</v>
      </c>
      <c r="H78" s="9">
        <f t="shared" si="12"/>
        <v>108.94196283012712</v>
      </c>
      <c r="I78" s="10">
        <f t="shared" si="13"/>
        <v>58.644672721865057</v>
      </c>
    </row>
    <row r="79" spans="1:9" ht="15" customHeight="1" x14ac:dyDescent="0.25">
      <c r="A79" s="3" t="s">
        <v>65</v>
      </c>
      <c r="B79" s="35">
        <v>6454.1</v>
      </c>
      <c r="C79" s="9">
        <f>B79/B91*100</f>
        <v>2.6026286383914443</v>
      </c>
      <c r="D79" s="17">
        <v>9373.5</v>
      </c>
      <c r="E79" s="9">
        <f>D79/D91*100</f>
        <v>1.2377080870725361</v>
      </c>
      <c r="F79" s="17">
        <v>1848.4</v>
      </c>
      <c r="G79" s="9">
        <f>F79/F91*100</f>
        <v>0.67770336142187193</v>
      </c>
      <c r="H79" s="9">
        <f t="shared" si="12"/>
        <v>-71.360840396027328</v>
      </c>
      <c r="I79" s="10">
        <f t="shared" si="13"/>
        <v>19.719421774150529</v>
      </c>
    </row>
    <row r="80" spans="1:9" ht="26.25" customHeight="1" x14ac:dyDescent="0.25">
      <c r="A80" s="3" t="s">
        <v>66</v>
      </c>
      <c r="B80" s="35">
        <v>439.7</v>
      </c>
      <c r="C80" s="9">
        <f>B80/B91*100</f>
        <v>0.17730989794095506</v>
      </c>
      <c r="D80" s="17">
        <v>1384</v>
      </c>
      <c r="E80" s="9">
        <f>D80/D91*100</f>
        <v>0.18274795887431483</v>
      </c>
      <c r="F80" s="17">
        <v>93.8</v>
      </c>
      <c r="G80" s="9">
        <f>F80/F91*100</f>
        <v>3.4391135739759569E-2</v>
      </c>
      <c r="H80" s="9">
        <f t="shared" si="12"/>
        <v>-78.667273140777809</v>
      </c>
      <c r="I80" s="10">
        <f t="shared" si="13"/>
        <v>6.7774566473988438</v>
      </c>
    </row>
    <row r="81" spans="1:10" ht="26.25" customHeight="1" x14ac:dyDescent="0.25">
      <c r="A81" s="3" t="s">
        <v>67</v>
      </c>
      <c r="B81" s="17">
        <f>SUM(B82:B83)</f>
        <v>3698.2999999999997</v>
      </c>
      <c r="C81" s="9">
        <f>B81/B91*100</f>
        <v>1.4913468172732183</v>
      </c>
      <c r="D81" s="17">
        <f>SUM(D82:D83)</f>
        <v>9339.7999999999993</v>
      </c>
      <c r="E81" s="9">
        <f>D81/D91*100</f>
        <v>1.2332582270912757</v>
      </c>
      <c r="F81" s="17">
        <f>SUM(F82:F83)</f>
        <v>4673.8999999999996</v>
      </c>
      <c r="G81" s="9">
        <f>F81/F91*100</f>
        <v>1.7136538308535418</v>
      </c>
      <c r="H81" s="9">
        <f t="shared" si="12"/>
        <v>26.379687964740555</v>
      </c>
      <c r="I81" s="10">
        <f t="shared" si="13"/>
        <v>50.042827469538963</v>
      </c>
    </row>
    <row r="82" spans="1:10" ht="15" customHeight="1" x14ac:dyDescent="0.25">
      <c r="A82" s="3" t="s">
        <v>68</v>
      </c>
      <c r="B82" s="36">
        <v>195.2</v>
      </c>
      <c r="C82" s="9">
        <f>B82/B91*100</f>
        <v>7.8714787532577726E-2</v>
      </c>
      <c r="D82" s="17">
        <v>555</v>
      </c>
      <c r="E82" s="9">
        <f>D82/D91*100</f>
        <v>7.328404420176643E-2</v>
      </c>
      <c r="F82" s="17">
        <v>199</v>
      </c>
      <c r="G82" s="9">
        <f>F82/F91*100</f>
        <v>7.2962004394585861E-2</v>
      </c>
      <c r="H82" s="9">
        <f t="shared" si="12"/>
        <v>1.9467213114754145</v>
      </c>
      <c r="I82" s="10">
        <f t="shared" si="13"/>
        <v>35.855855855855857</v>
      </c>
    </row>
    <row r="83" spans="1:10" ht="15" customHeight="1" x14ac:dyDescent="0.25">
      <c r="A83" s="3" t="s">
        <v>69</v>
      </c>
      <c r="B83" s="36">
        <v>3503.1</v>
      </c>
      <c r="C83" s="9">
        <f>B83/B91*100</f>
        <v>1.4126320297406407</v>
      </c>
      <c r="D83" s="17">
        <v>8784.7999999999993</v>
      </c>
      <c r="E83" s="9">
        <f>D83/D91*100</f>
        <v>1.1599741828895094</v>
      </c>
      <c r="F83" s="17">
        <v>4474.8999999999996</v>
      </c>
      <c r="G83" s="9">
        <f>F83/F91*100</f>
        <v>1.6406918264589561</v>
      </c>
      <c r="H83" s="9">
        <f t="shared" si="12"/>
        <v>27.741143558562413</v>
      </c>
      <c r="I83" s="10">
        <f t="shared" si="13"/>
        <v>50.939122120025502</v>
      </c>
    </row>
    <row r="84" spans="1:10" ht="26.25" customHeight="1" x14ac:dyDescent="0.25">
      <c r="A84" s="3" t="s">
        <v>70</v>
      </c>
      <c r="B84" s="17">
        <f>B85</f>
        <v>479</v>
      </c>
      <c r="C84" s="9">
        <f>B84/B91*100</f>
        <v>0.19315770096365131</v>
      </c>
      <c r="D84" s="17">
        <f>D85</f>
        <v>1281.9000000000001</v>
      </c>
      <c r="E84" s="9">
        <f>D84/D91*100</f>
        <v>0.16926633560764753</v>
      </c>
      <c r="F84" s="17">
        <f>F85</f>
        <v>534.1</v>
      </c>
      <c r="G84" s="9">
        <f>F84/F91*100</f>
        <v>0.19582415350325785</v>
      </c>
      <c r="H84" s="9">
        <f t="shared" si="12"/>
        <v>11.503131524008353</v>
      </c>
      <c r="I84" s="10">
        <f t="shared" si="13"/>
        <v>41.664716436539514</v>
      </c>
    </row>
    <row r="85" spans="1:10" ht="26.25" customHeight="1" x14ac:dyDescent="0.25">
      <c r="A85" s="3" t="s">
        <v>71</v>
      </c>
      <c r="B85" s="37">
        <v>479</v>
      </c>
      <c r="C85" s="9">
        <f>B85/B91*100</f>
        <v>0.19315770096365131</v>
      </c>
      <c r="D85" s="17">
        <v>1281.9000000000001</v>
      </c>
      <c r="E85" s="9">
        <f>D85/D91*100</f>
        <v>0.16926633560764753</v>
      </c>
      <c r="F85" s="17">
        <v>534.1</v>
      </c>
      <c r="G85" s="9">
        <f>F85/F91*100</f>
        <v>0.19582415350325785</v>
      </c>
      <c r="H85" s="9">
        <f t="shared" si="12"/>
        <v>11.503131524008353</v>
      </c>
      <c r="I85" s="10">
        <f t="shared" si="13"/>
        <v>41.664716436539514</v>
      </c>
    </row>
    <row r="86" spans="1:10" ht="39" customHeight="1" x14ac:dyDescent="0.25">
      <c r="A86" s="3" t="s">
        <v>72</v>
      </c>
      <c r="B86" s="17">
        <f>B87</f>
        <v>0</v>
      </c>
      <c r="C86" s="9">
        <f>B86/B91*100</f>
        <v>0</v>
      </c>
      <c r="D86" s="17">
        <f>D87</f>
        <v>1473.1</v>
      </c>
      <c r="E86" s="9">
        <f>D86/D91*100</f>
        <v>0.19451301894346326</v>
      </c>
      <c r="F86" s="17">
        <f>F87</f>
        <v>0</v>
      </c>
      <c r="G86" s="9">
        <f>F86/F91*100</f>
        <v>0</v>
      </c>
      <c r="H86" s="9" t="e">
        <f t="shared" si="12"/>
        <v>#DIV/0!</v>
      </c>
      <c r="I86" s="10">
        <f t="shared" si="13"/>
        <v>0</v>
      </c>
    </row>
    <row r="87" spans="1:10" ht="39" customHeight="1" x14ac:dyDescent="0.25">
      <c r="A87" s="3" t="s">
        <v>73</v>
      </c>
      <c r="B87" s="17">
        <v>0</v>
      </c>
      <c r="C87" s="9">
        <f>B87/B91*100</f>
        <v>0</v>
      </c>
      <c r="D87" s="17">
        <v>1473.1</v>
      </c>
      <c r="E87" s="9">
        <f>D87/D91*100</f>
        <v>0.19451301894346326</v>
      </c>
      <c r="F87" s="17">
        <v>0</v>
      </c>
      <c r="G87" s="9">
        <f>F87/F91*100</f>
        <v>0</v>
      </c>
      <c r="H87" s="9" t="e">
        <f t="shared" si="12"/>
        <v>#DIV/0!</v>
      </c>
      <c r="I87" s="10">
        <f t="shared" si="13"/>
        <v>0</v>
      </c>
    </row>
    <row r="88" spans="1:10" ht="90" customHeight="1" x14ac:dyDescent="0.25">
      <c r="A88" s="3" t="s">
        <v>74</v>
      </c>
      <c r="B88" s="17">
        <f>SUM(B89:B90)</f>
        <v>0</v>
      </c>
      <c r="C88" s="9">
        <f>B88/B91*100</f>
        <v>0</v>
      </c>
      <c r="D88" s="17">
        <f>SUM(D89:D90)</f>
        <v>471.3</v>
      </c>
      <c r="E88" s="9">
        <f>D88/D91*100</f>
        <v>6.2232018076202732E-2</v>
      </c>
      <c r="F88" s="17">
        <f>SUM(F89:F90)</f>
        <v>0</v>
      </c>
      <c r="G88" s="9">
        <f>F88/F91*100</f>
        <v>0</v>
      </c>
      <c r="H88" s="9" t="e">
        <f t="shared" si="12"/>
        <v>#DIV/0!</v>
      </c>
      <c r="I88" s="10">
        <f t="shared" si="13"/>
        <v>0</v>
      </c>
    </row>
    <row r="89" spans="1:10" ht="70.5" customHeight="1" x14ac:dyDescent="0.25">
      <c r="A89" s="3" t="s">
        <v>75</v>
      </c>
      <c r="B89" s="17">
        <v>0</v>
      </c>
      <c r="C89" s="9"/>
      <c r="D89" s="17">
        <v>0</v>
      </c>
      <c r="E89" s="9"/>
      <c r="F89" s="17">
        <v>0</v>
      </c>
      <c r="G89" s="9"/>
      <c r="H89" s="9"/>
      <c r="I89" s="10"/>
    </row>
    <row r="90" spans="1:10" ht="26.25" customHeight="1" x14ac:dyDescent="0.25">
      <c r="A90" s="3" t="s">
        <v>76</v>
      </c>
      <c r="B90" s="17">
        <v>0</v>
      </c>
      <c r="C90" s="9">
        <f>B90/B91*100</f>
        <v>0</v>
      </c>
      <c r="D90" s="17">
        <v>471.3</v>
      </c>
      <c r="E90" s="9">
        <f t="shared" ref="E90:G90" si="14">D90/D91*100</f>
        <v>6.2232018076202732E-2</v>
      </c>
      <c r="F90" s="17">
        <v>0</v>
      </c>
      <c r="G90" s="9">
        <f t="shared" si="14"/>
        <v>0</v>
      </c>
      <c r="H90" s="9" t="e">
        <f t="shared" si="12"/>
        <v>#DIV/0!</v>
      </c>
      <c r="I90" s="10">
        <f t="shared" si="13"/>
        <v>0</v>
      </c>
    </row>
    <row r="91" spans="1:10" s="14" customFormat="1" ht="15" customHeight="1" x14ac:dyDescent="0.25">
      <c r="A91" s="12" t="s">
        <v>77</v>
      </c>
      <c r="B91" s="16">
        <f>B45+B54+B56+B59+B63+B67+B74+B76+B81+B84+B86+B88</f>
        <v>247983.89999999997</v>
      </c>
      <c r="C91" s="13">
        <f>C45+C54+C56+C59+C63+C67+C74+C76+C81+C84+C86+C88</f>
        <v>100.00000000000003</v>
      </c>
      <c r="D91" s="16">
        <f>D45+D54+D56+D59+D63+D67+D74+D76+D81+D84+D86+D88</f>
        <v>757327.2</v>
      </c>
      <c r="E91" s="13"/>
      <c r="F91" s="16">
        <f>F45+F54+F56+F59+F63+F67+F74+F76+F81+F84+F86+F88</f>
        <v>272744.69999999995</v>
      </c>
      <c r="G91" s="13"/>
      <c r="H91" s="9">
        <f t="shared" si="12"/>
        <v>9.9848417578721751</v>
      </c>
      <c r="I91" s="10">
        <f t="shared" si="13"/>
        <v>36.014116487563101</v>
      </c>
    </row>
    <row r="92" spans="1:10" ht="115.5" customHeight="1" x14ac:dyDescent="0.25">
      <c r="A92" s="3" t="s">
        <v>78</v>
      </c>
      <c r="B92" s="38">
        <v>84651</v>
      </c>
      <c r="C92" s="9">
        <f>B92/B91*100</f>
        <v>34.135683808505313</v>
      </c>
      <c r="D92" s="17">
        <v>220967.6</v>
      </c>
      <c r="E92" s="9">
        <f t="shared" ref="E92:G92" si="15">D92/D91*100</f>
        <v>29.177296154158999</v>
      </c>
      <c r="F92" s="17">
        <v>83224</v>
      </c>
      <c r="G92" s="9">
        <f t="shared" si="15"/>
        <v>30.51351685293977</v>
      </c>
      <c r="H92" s="9">
        <f t="shared" si="12"/>
        <v>-1.6857450000590717</v>
      </c>
      <c r="I92" s="10">
        <f t="shared" si="13"/>
        <v>37.663440250968918</v>
      </c>
      <c r="J92" s="18"/>
    </row>
    <row r="93" spans="1:10" ht="51.75" customHeight="1" x14ac:dyDescent="0.25">
      <c r="A93" s="3" t="s">
        <v>79</v>
      </c>
      <c r="B93" s="38">
        <v>35376.300000000003</v>
      </c>
      <c r="C93" s="9">
        <f>B93/B91*100</f>
        <v>14.265563207934068</v>
      </c>
      <c r="D93" s="17">
        <v>112011.3</v>
      </c>
      <c r="E93" s="9">
        <f t="shared" ref="E93:G93" si="16">D93/D91*100</f>
        <v>14.790344252787966</v>
      </c>
      <c r="F93" s="17">
        <v>37021.1</v>
      </c>
      <c r="G93" s="9">
        <f t="shared" si="16"/>
        <v>13.573535984383934</v>
      </c>
      <c r="H93" s="9">
        <f t="shared" si="12"/>
        <v>4.6494404445914199</v>
      </c>
      <c r="I93" s="10">
        <f t="shared" si="13"/>
        <v>33.05121893951771</v>
      </c>
    </row>
    <row r="94" spans="1:10" ht="26.25" customHeight="1" x14ac:dyDescent="0.25">
      <c r="A94" s="3" t="s">
        <v>80</v>
      </c>
      <c r="B94" s="38">
        <v>3713.6</v>
      </c>
      <c r="C94" s="9">
        <f>B94/B91*100</f>
        <v>1.4975165726484665</v>
      </c>
      <c r="D94" s="17">
        <v>12332.4</v>
      </c>
      <c r="E94" s="9">
        <f t="shared" ref="E94:G94" si="17">D94/D91*100</f>
        <v>1.6284110751601157</v>
      </c>
      <c r="F94" s="17">
        <v>7494.2</v>
      </c>
      <c r="G94" s="9">
        <f t="shared" si="17"/>
        <v>2.7476977554467608</v>
      </c>
      <c r="H94" s="9">
        <f t="shared" si="12"/>
        <v>101.80417923308917</v>
      </c>
      <c r="I94" s="10">
        <f t="shared" si="13"/>
        <v>60.768382472187085</v>
      </c>
    </row>
    <row r="95" spans="1:10" ht="51.75" customHeight="1" x14ac:dyDescent="0.25">
      <c r="A95" s="3" t="s">
        <v>81</v>
      </c>
      <c r="B95" s="38">
        <v>4879</v>
      </c>
      <c r="C95" s="9">
        <f>B95/B91*100</f>
        <v>1.967466436329133</v>
      </c>
      <c r="D95" s="17">
        <v>11807.9</v>
      </c>
      <c r="E95" s="9">
        <f t="shared" ref="E95:G95" si="18">D95/D91*100</f>
        <v>1.5591543523063742</v>
      </c>
      <c r="F95" s="17">
        <v>0</v>
      </c>
      <c r="G95" s="9">
        <f t="shared" si="18"/>
        <v>0</v>
      </c>
      <c r="H95" s="9">
        <f t="shared" si="12"/>
        <v>-100</v>
      </c>
      <c r="I95" s="10">
        <f t="shared" si="13"/>
        <v>0</v>
      </c>
    </row>
    <row r="96" spans="1:10" ht="15" customHeight="1" x14ac:dyDescent="0.25">
      <c r="A96" s="3" t="s">
        <v>82</v>
      </c>
      <c r="B96" s="38">
        <v>0</v>
      </c>
      <c r="C96" s="9">
        <f>B96/B91*100</f>
        <v>0</v>
      </c>
      <c r="D96" s="17">
        <v>1230.4000000000001</v>
      </c>
      <c r="E96" s="9">
        <f t="shared" ref="E96:G96" si="19">D96/D91*100</f>
        <v>0.16246610447901516</v>
      </c>
      <c r="F96" s="17">
        <v>0</v>
      </c>
      <c r="G96" s="9">
        <f t="shared" si="19"/>
        <v>0</v>
      </c>
      <c r="H96" s="9" t="e">
        <f t="shared" si="12"/>
        <v>#DIV/0!</v>
      </c>
      <c r="I96" s="10">
        <f t="shared" si="13"/>
        <v>0</v>
      </c>
      <c r="J96" s="18"/>
    </row>
    <row r="97" spans="1:9" ht="51.75" customHeight="1" x14ac:dyDescent="0.25">
      <c r="A97" s="3" t="s">
        <v>83</v>
      </c>
      <c r="B97" s="38">
        <v>119071.8</v>
      </c>
      <c r="C97" s="9">
        <f>B97/B91*100</f>
        <v>48.015939744475354</v>
      </c>
      <c r="D97" s="17">
        <v>370973.2</v>
      </c>
      <c r="E97" s="9">
        <f t="shared" ref="E97:G97" si="20">D97/D91*100</f>
        <v>48.984534029677008</v>
      </c>
      <c r="F97" s="17">
        <v>143582.5</v>
      </c>
      <c r="G97" s="9">
        <f t="shared" si="20"/>
        <v>52.64355274364636</v>
      </c>
      <c r="H97" s="9">
        <f t="shared" si="12"/>
        <v>20.584806814039936</v>
      </c>
      <c r="I97" s="10">
        <f t="shared" si="13"/>
        <v>38.704278368356526</v>
      </c>
    </row>
    <row r="98" spans="1:9" ht="42" customHeight="1" x14ac:dyDescent="0.25">
      <c r="A98" s="3" t="s">
        <v>84</v>
      </c>
      <c r="B98" s="38">
        <v>0</v>
      </c>
      <c r="C98" s="9">
        <f>B98/B91*100</f>
        <v>0</v>
      </c>
      <c r="D98" s="17">
        <v>1473.1</v>
      </c>
      <c r="E98" s="9">
        <f t="shared" ref="E98:G98" si="21">D98/D91*100</f>
        <v>0.19451301894346326</v>
      </c>
      <c r="F98" s="17">
        <v>0</v>
      </c>
      <c r="G98" s="9">
        <f t="shared" si="21"/>
        <v>0</v>
      </c>
      <c r="H98" s="9" t="e">
        <f t="shared" si="12"/>
        <v>#DIV/0!</v>
      </c>
      <c r="I98" s="10">
        <f t="shared" si="13"/>
        <v>0</v>
      </c>
    </row>
    <row r="99" spans="1:9" ht="15" customHeight="1" x14ac:dyDescent="0.25">
      <c r="A99" s="3" t="s">
        <v>85</v>
      </c>
      <c r="B99" s="17">
        <f>SUM(B100:B104)</f>
        <v>292.2</v>
      </c>
      <c r="C99" s="9">
        <f>B99/B91*100</f>
        <v>0.11783023010768039</v>
      </c>
      <c r="D99" s="17">
        <f>SUM(D100:D104)</f>
        <v>26531.3</v>
      </c>
      <c r="E99" s="9">
        <f t="shared" ref="E99:G99" si="22">D99/D91*100</f>
        <v>3.503281012487073</v>
      </c>
      <c r="F99" s="17">
        <f>SUM(F100:F104)</f>
        <v>1422.9</v>
      </c>
      <c r="G99" s="9">
        <f t="shared" si="22"/>
        <v>0.52169666358319711</v>
      </c>
      <c r="H99" s="9">
        <f t="shared" si="12"/>
        <v>386.96098562628345</v>
      </c>
      <c r="I99" s="10">
        <f t="shared" si="13"/>
        <v>5.3630994334993014</v>
      </c>
    </row>
    <row r="100" spans="1:9" ht="77.25" customHeight="1" x14ac:dyDescent="0.25">
      <c r="A100" s="3" t="s">
        <v>86</v>
      </c>
      <c r="B100" s="39">
        <v>59.9</v>
      </c>
      <c r="C100" s="9">
        <f>B100/B91*100</f>
        <v>2.4154793920089169E-2</v>
      </c>
      <c r="D100" s="17">
        <v>7464.5</v>
      </c>
      <c r="E100" s="9">
        <f t="shared" ref="E100:G100" si="23">D100/D91*100</f>
        <v>0.98563738368303688</v>
      </c>
      <c r="F100" s="17">
        <v>1097.2</v>
      </c>
      <c r="G100" s="9">
        <f t="shared" si="23"/>
        <v>0.40228096091326443</v>
      </c>
      <c r="H100" s="9">
        <f t="shared" si="12"/>
        <v>1731.7195325542571</v>
      </c>
      <c r="I100" s="10">
        <f t="shared" si="13"/>
        <v>14.69890816531583</v>
      </c>
    </row>
    <row r="101" spans="1:9" ht="15" customHeight="1" x14ac:dyDescent="0.25">
      <c r="A101" s="3" t="s">
        <v>87</v>
      </c>
      <c r="B101" s="39">
        <v>67.099999999999994</v>
      </c>
      <c r="C101" s="9">
        <f>B101/B91*100</f>
        <v>2.705820821432359E-2</v>
      </c>
      <c r="D101" s="17">
        <v>139</v>
      </c>
      <c r="E101" s="9">
        <f>D101/D91*100</f>
        <v>1.8354021881163123E-2</v>
      </c>
      <c r="F101" s="17">
        <v>137.69999999999999</v>
      </c>
      <c r="G101" s="9">
        <f>F101/F91*100</f>
        <v>5.0486773895148107E-2</v>
      </c>
      <c r="H101" s="9">
        <f t="shared" si="12"/>
        <v>105.2160953800298</v>
      </c>
      <c r="I101" s="10">
        <f t="shared" si="13"/>
        <v>99.064748201438846</v>
      </c>
    </row>
    <row r="102" spans="1:9" ht="26.25" customHeight="1" x14ac:dyDescent="0.25">
      <c r="A102" s="3" t="s">
        <v>88</v>
      </c>
      <c r="B102" s="39">
        <v>165.2</v>
      </c>
      <c r="C102" s="9">
        <f>B102/B91*100</f>
        <v>6.6617227973267634E-2</v>
      </c>
      <c r="D102" s="17">
        <v>723.4</v>
      </c>
      <c r="E102" s="9">
        <f>D102/D91*100</f>
        <v>9.5520139775779875E-2</v>
      </c>
      <c r="F102" s="17">
        <v>188</v>
      </c>
      <c r="G102" s="9">
        <f>F102/F91*100</f>
        <v>6.8928928774784626E-2</v>
      </c>
      <c r="H102" s="9">
        <f t="shared" si="12"/>
        <v>13.801452784503638</v>
      </c>
      <c r="I102" s="10">
        <f t="shared" si="13"/>
        <v>25.988388166989218</v>
      </c>
    </row>
    <row r="103" spans="1:9" ht="15" customHeight="1" x14ac:dyDescent="0.25">
      <c r="A103" s="3" t="s">
        <v>89</v>
      </c>
      <c r="B103" s="39">
        <v>0</v>
      </c>
      <c r="C103" s="9">
        <f>B103/B91*100</f>
        <v>0</v>
      </c>
      <c r="D103" s="17">
        <v>17388.599999999999</v>
      </c>
      <c r="E103" s="9">
        <f>D103/D91*100</f>
        <v>2.2960485243366406</v>
      </c>
      <c r="F103" s="17">
        <v>0</v>
      </c>
      <c r="G103" s="9">
        <f>F103/F91*100</f>
        <v>0</v>
      </c>
      <c r="H103" s="9" t="e">
        <f t="shared" si="12"/>
        <v>#DIV/0!</v>
      </c>
      <c r="I103" s="10">
        <f t="shared" si="13"/>
        <v>0</v>
      </c>
    </row>
    <row r="104" spans="1:9" ht="15" customHeight="1" x14ac:dyDescent="0.25">
      <c r="A104" s="3" t="s">
        <v>90</v>
      </c>
      <c r="B104" s="17">
        <v>0</v>
      </c>
      <c r="C104" s="9">
        <f>B104/B91*100</f>
        <v>0</v>
      </c>
      <c r="D104" s="17">
        <v>815.8</v>
      </c>
      <c r="E104" s="9">
        <f>D104/D91*100</f>
        <v>0.10772094281045234</v>
      </c>
      <c r="F104" s="17">
        <v>0</v>
      </c>
      <c r="G104" s="9">
        <f>F104/F91*100</f>
        <v>0</v>
      </c>
      <c r="H104" s="9" t="e">
        <f t="shared" si="12"/>
        <v>#DIV/0!</v>
      </c>
      <c r="I104" s="10">
        <f t="shared" si="13"/>
        <v>0</v>
      </c>
    </row>
    <row r="105" spans="1:9" ht="26.25" customHeight="1" x14ac:dyDescent="0.25">
      <c r="A105" s="3" t="s">
        <v>91</v>
      </c>
      <c r="B105" s="17">
        <f>B44-B91</f>
        <v>-130659.89999999997</v>
      </c>
      <c r="C105" s="9"/>
      <c r="D105" s="17">
        <f>D44-D91</f>
        <v>-21972.899999999907</v>
      </c>
      <c r="E105" s="9"/>
      <c r="F105" s="17">
        <f>F44-F91</f>
        <v>13533.800000000047</v>
      </c>
      <c r="G105" s="9"/>
      <c r="H105" s="9"/>
      <c r="I105" s="9"/>
    </row>
    <row r="106" spans="1:9" x14ac:dyDescent="0.25">
      <c r="A106" s="25" t="s">
        <v>92</v>
      </c>
      <c r="B106" s="26"/>
      <c r="C106" s="26"/>
      <c r="D106" s="26"/>
      <c r="E106" s="26"/>
      <c r="F106" s="26"/>
      <c r="G106" s="26"/>
      <c r="H106" s="26"/>
      <c r="I106" s="27"/>
    </row>
    <row r="107" spans="1:9" ht="64.5" customHeight="1" x14ac:dyDescent="0.25">
      <c r="A107" s="3" t="s">
        <v>93</v>
      </c>
      <c r="B107" s="7"/>
      <c r="C107" s="8"/>
      <c r="D107" s="8"/>
      <c r="E107" s="8"/>
      <c r="F107" s="8"/>
      <c r="G107" s="8"/>
      <c r="H107" s="8"/>
      <c r="I107" s="8"/>
    </row>
    <row r="108" spans="1:9" ht="39" customHeight="1" x14ac:dyDescent="0.25">
      <c r="A108" s="3" t="s">
        <v>94</v>
      </c>
      <c r="B108" s="7"/>
      <c r="C108" s="8"/>
      <c r="D108" s="8">
        <v>12550</v>
      </c>
      <c r="E108" s="8"/>
      <c r="F108" s="8"/>
      <c r="G108" s="8"/>
      <c r="H108" s="8"/>
      <c r="I108" s="8"/>
    </row>
    <row r="109" spans="1:9" ht="39" customHeight="1" x14ac:dyDescent="0.25">
      <c r="A109" s="3" t="s">
        <v>95</v>
      </c>
      <c r="B109" s="7"/>
      <c r="C109" s="8"/>
      <c r="D109" s="8">
        <v>-35469</v>
      </c>
      <c r="E109" s="8"/>
      <c r="F109" s="8">
        <v>-11823</v>
      </c>
      <c r="G109" s="8"/>
      <c r="H109" s="8"/>
      <c r="I109" s="8"/>
    </row>
    <row r="110" spans="1:9" ht="39" customHeight="1" x14ac:dyDescent="0.25">
      <c r="A110" s="3" t="s">
        <v>96</v>
      </c>
      <c r="B110" s="7"/>
      <c r="C110" s="8"/>
      <c r="D110" s="8"/>
      <c r="E110" s="8"/>
      <c r="F110" s="8"/>
      <c r="G110" s="8"/>
      <c r="H110" s="8"/>
      <c r="I110" s="8"/>
    </row>
    <row r="111" spans="1:9" ht="51.75" customHeight="1" x14ac:dyDescent="0.25">
      <c r="A111" s="3" t="s">
        <v>97</v>
      </c>
      <c r="B111" s="7"/>
      <c r="C111" s="8"/>
      <c r="D111" s="8"/>
      <c r="E111" s="8"/>
      <c r="F111" s="8"/>
      <c r="G111" s="8"/>
      <c r="H111" s="8"/>
      <c r="I111" s="8"/>
    </row>
    <row r="112" spans="1:9" ht="51.75" customHeight="1" x14ac:dyDescent="0.25">
      <c r="A112" s="3" t="s">
        <v>98</v>
      </c>
      <c r="B112" s="7"/>
      <c r="C112" s="8"/>
      <c r="D112" s="8"/>
      <c r="E112" s="8"/>
      <c r="F112" s="8"/>
      <c r="G112" s="8"/>
      <c r="H112" s="8"/>
      <c r="I112" s="8"/>
    </row>
    <row r="113" spans="1:9" ht="39" customHeight="1" x14ac:dyDescent="0.25">
      <c r="A113" s="3" t="s">
        <v>99</v>
      </c>
      <c r="B113" s="7"/>
      <c r="C113" s="8"/>
      <c r="D113" s="8"/>
      <c r="E113" s="8"/>
      <c r="F113" s="8"/>
      <c r="G113" s="8"/>
      <c r="H113" s="8"/>
      <c r="I113" s="8"/>
    </row>
    <row r="114" spans="1:9" ht="39" customHeight="1" x14ac:dyDescent="0.25">
      <c r="A114" s="3" t="s">
        <v>100</v>
      </c>
      <c r="B114" s="8">
        <v>3409</v>
      </c>
      <c r="C114" s="8"/>
      <c r="D114" s="8">
        <v>36736</v>
      </c>
      <c r="E114" s="8"/>
      <c r="F114" s="8">
        <v>66</v>
      </c>
      <c r="G114" s="8"/>
      <c r="H114" s="8"/>
      <c r="I114" s="8"/>
    </row>
    <row r="115" spans="1:9" ht="39" customHeight="1" x14ac:dyDescent="0.25">
      <c r="A115" s="3" t="s">
        <v>101</v>
      </c>
      <c r="B115" s="7">
        <f t="shared" ref="B115" si="24">SUM(B107:B114)</f>
        <v>3409</v>
      </c>
      <c r="C115" s="7"/>
      <c r="D115" s="7">
        <f t="shared" ref="D115:F115" si="25">SUM(D107:D114)</f>
        <v>13817</v>
      </c>
      <c r="E115" s="7"/>
      <c r="F115" s="7">
        <f t="shared" si="25"/>
        <v>-11757</v>
      </c>
      <c r="G115" s="8"/>
      <c r="H115" s="8"/>
      <c r="I115" s="8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6"/>
      <c r="E117" s="1"/>
      <c r="F117" s="1"/>
      <c r="G117" s="1"/>
      <c r="H117" s="1"/>
      <c r="I117" s="1"/>
    </row>
  </sheetData>
  <autoFilter ref="A6:I115" xr:uid="{00000000-0009-0000-0000-000000000000}"/>
  <mergeCells count="3">
    <mergeCell ref="A2:I2"/>
    <mergeCell ref="A7:I7"/>
    <mergeCell ref="A106:I10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2025-06-09T12:50:36Z</dcterms:modified>
</cp:coreProperties>
</file>