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fop\SAVE\18 ИНФОРМАЦИЯ НА САЙТ\2024 год\Исполнение консолидированного бюджета\"/>
    </mc:Choice>
  </mc:AlternateContent>
  <xr:revisionPtr revIDLastSave="0" documentId="13_ncr:1_{32B82010-CA90-441E-9483-E79F6A22E0E8}" xr6:coauthVersionLast="3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Информация" sheetId="1" r:id="rId1"/>
  </sheets>
  <definedNames>
    <definedName name="_xlnm._FilterDatabase" localSheetId="0" hidden="1">Информация!$A$6:$I$113</definedName>
  </definedNames>
  <calcPr calcId="179021"/>
</workbook>
</file>

<file path=xl/calcChain.xml><?xml version="1.0" encoding="utf-8"?>
<calcChain xmlns="http://schemas.openxmlformats.org/spreadsheetml/2006/main">
  <c r="D113" i="1" l="1"/>
  <c r="F113" i="1"/>
  <c r="B113" i="1"/>
  <c r="C42" i="1"/>
  <c r="B42" i="1"/>
  <c r="B33" i="1"/>
  <c r="B32" i="1"/>
  <c r="B31" i="1" s="1"/>
  <c r="C31" i="1" s="1"/>
  <c r="B25" i="1"/>
  <c r="C25" i="1" s="1"/>
  <c r="B19" i="1"/>
  <c r="B14" i="1"/>
  <c r="B12" i="1"/>
  <c r="B11" i="1"/>
  <c r="C11" i="1" s="1"/>
  <c r="B9" i="1"/>
  <c r="B8" i="1"/>
  <c r="C41" i="1"/>
  <c r="C40" i="1"/>
  <c r="C39" i="1"/>
  <c r="C38" i="1"/>
  <c r="C37" i="1"/>
  <c r="C36" i="1"/>
  <c r="C35" i="1"/>
  <c r="C34" i="1"/>
  <c r="C33" i="1"/>
  <c r="C32" i="1"/>
  <c r="C30" i="1"/>
  <c r="C29" i="1"/>
  <c r="C28" i="1"/>
  <c r="C27" i="1"/>
  <c r="C26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0" i="1"/>
  <c r="C9" i="1"/>
  <c r="C8" i="1"/>
  <c r="I41" i="1"/>
  <c r="H41" i="1"/>
  <c r="I37" i="1"/>
  <c r="H37" i="1"/>
  <c r="I36" i="1"/>
  <c r="I34" i="1"/>
  <c r="H34" i="1"/>
  <c r="F33" i="1"/>
  <c r="D33" i="1"/>
  <c r="F32" i="1"/>
  <c r="D32" i="1"/>
  <c r="D31" i="1" s="1"/>
  <c r="F31" i="1"/>
  <c r="I30" i="1"/>
  <c r="H30" i="1"/>
  <c r="I29" i="1"/>
  <c r="H29" i="1"/>
  <c r="I28" i="1"/>
  <c r="H28" i="1"/>
  <c r="I27" i="1"/>
  <c r="H27" i="1"/>
  <c r="I26" i="1"/>
  <c r="F25" i="1"/>
  <c r="D25" i="1"/>
  <c r="I24" i="1"/>
  <c r="H24" i="1"/>
  <c r="I22" i="1"/>
  <c r="H22" i="1"/>
  <c r="F19" i="1"/>
  <c r="D19" i="1"/>
  <c r="I18" i="1"/>
  <c r="H18" i="1"/>
  <c r="I17" i="1"/>
  <c r="H16" i="1"/>
  <c r="I15" i="1"/>
  <c r="H15" i="1"/>
  <c r="F14" i="1"/>
  <c r="D14" i="1"/>
  <c r="I13" i="1"/>
  <c r="H13" i="1"/>
  <c r="F12" i="1"/>
  <c r="D12" i="1"/>
  <c r="D11" i="1" s="1"/>
  <c r="I10" i="1"/>
  <c r="H10" i="1"/>
  <c r="F9" i="1"/>
  <c r="D9" i="1"/>
  <c r="I32" i="1" l="1"/>
  <c r="I12" i="1"/>
  <c r="H14" i="1"/>
  <c r="I14" i="1"/>
  <c r="H9" i="1"/>
  <c r="I9" i="1"/>
  <c r="F11" i="1"/>
  <c r="I11" i="1" s="1"/>
  <c r="H31" i="1"/>
  <c r="H32" i="1"/>
  <c r="H33" i="1"/>
  <c r="H11" i="1"/>
  <c r="H12" i="1"/>
  <c r="I31" i="1"/>
  <c r="I33" i="1"/>
  <c r="I25" i="1"/>
  <c r="D8" i="1"/>
  <c r="F8" i="1"/>
  <c r="D54" i="1"/>
  <c r="F54" i="1"/>
  <c r="I55" i="1"/>
  <c r="H55" i="1"/>
  <c r="F42" i="1" l="1"/>
  <c r="G8" i="1" s="1"/>
  <c r="D42" i="1"/>
  <c r="H8" i="1"/>
  <c r="H42" i="1" s="1"/>
  <c r="I8" i="1"/>
  <c r="I42" i="1" s="1"/>
  <c r="F86" i="1"/>
  <c r="D86" i="1"/>
  <c r="B86" i="1"/>
  <c r="H49" i="1"/>
  <c r="I49" i="1"/>
  <c r="B43" i="1"/>
  <c r="I46" i="1"/>
  <c r="H46" i="1"/>
  <c r="F97" i="1"/>
  <c r="H44" i="1"/>
  <c r="H47" i="1"/>
  <c r="H50" i="1"/>
  <c r="H53" i="1"/>
  <c r="D97" i="1"/>
  <c r="I44" i="1"/>
  <c r="I45" i="1"/>
  <c r="I47" i="1"/>
  <c r="I48" i="1"/>
  <c r="I50" i="1"/>
  <c r="I51" i="1"/>
  <c r="I53" i="1"/>
  <c r="I56" i="1"/>
  <c r="I58" i="1"/>
  <c r="I59" i="1"/>
  <c r="I60" i="1"/>
  <c r="I62" i="1"/>
  <c r="I63" i="1"/>
  <c r="I64" i="1"/>
  <c r="I66" i="1"/>
  <c r="I67" i="1"/>
  <c r="I68" i="1"/>
  <c r="I69" i="1"/>
  <c r="I70" i="1"/>
  <c r="I71" i="1"/>
  <c r="I73" i="1"/>
  <c r="I75" i="1"/>
  <c r="I76" i="1"/>
  <c r="I77" i="1"/>
  <c r="I78" i="1"/>
  <c r="I80" i="1"/>
  <c r="I81" i="1"/>
  <c r="I83" i="1"/>
  <c r="I85" i="1"/>
  <c r="I88" i="1"/>
  <c r="I90" i="1"/>
  <c r="I91" i="1"/>
  <c r="I92" i="1"/>
  <c r="I93" i="1"/>
  <c r="I94" i="1"/>
  <c r="I95" i="1"/>
  <c r="I96" i="1"/>
  <c r="I98" i="1"/>
  <c r="I99" i="1"/>
  <c r="I100" i="1"/>
  <c r="I101" i="1"/>
  <c r="I102" i="1"/>
  <c r="H58" i="1"/>
  <c r="H59" i="1"/>
  <c r="H60" i="1"/>
  <c r="H62" i="1"/>
  <c r="H63" i="1"/>
  <c r="H64" i="1"/>
  <c r="H66" i="1"/>
  <c r="H67" i="1"/>
  <c r="H68" i="1"/>
  <c r="H69" i="1"/>
  <c r="H70" i="1"/>
  <c r="H71" i="1"/>
  <c r="H73" i="1"/>
  <c r="H75" i="1"/>
  <c r="H76" i="1"/>
  <c r="H77" i="1"/>
  <c r="H78" i="1"/>
  <c r="H80" i="1"/>
  <c r="H81" i="1"/>
  <c r="H83" i="1"/>
  <c r="H85" i="1"/>
  <c r="H88" i="1"/>
  <c r="H90" i="1"/>
  <c r="H91" i="1"/>
  <c r="H92" i="1"/>
  <c r="H93" i="1"/>
  <c r="H94" i="1"/>
  <c r="H95" i="1"/>
  <c r="H96" i="1"/>
  <c r="H98" i="1"/>
  <c r="H99" i="1"/>
  <c r="H100" i="1"/>
  <c r="H101" i="1"/>
  <c r="H102" i="1"/>
  <c r="H51" i="1"/>
  <c r="H56" i="1"/>
  <c r="H48" i="1"/>
  <c r="H45" i="1"/>
  <c r="F84" i="1"/>
  <c r="D84" i="1"/>
  <c r="F82" i="1"/>
  <c r="D82" i="1"/>
  <c r="F79" i="1"/>
  <c r="D79" i="1"/>
  <c r="F74" i="1"/>
  <c r="D74" i="1"/>
  <c r="F72" i="1"/>
  <c r="D72" i="1"/>
  <c r="F65" i="1"/>
  <c r="D65" i="1"/>
  <c r="F61" i="1"/>
  <c r="D61" i="1"/>
  <c r="F57" i="1"/>
  <c r="D57" i="1"/>
  <c r="F52" i="1"/>
  <c r="F43" i="1"/>
  <c r="D52" i="1"/>
  <c r="D43" i="1"/>
  <c r="G40" i="1" l="1"/>
  <c r="G38" i="1"/>
  <c r="G36" i="1"/>
  <c r="G34" i="1"/>
  <c r="G32" i="1"/>
  <c r="G30" i="1"/>
  <c r="G28" i="1"/>
  <c r="G26" i="1"/>
  <c r="G24" i="1"/>
  <c r="G22" i="1"/>
  <c r="G20" i="1"/>
  <c r="G18" i="1"/>
  <c r="G16" i="1"/>
  <c r="G14" i="1"/>
  <c r="G12" i="1"/>
  <c r="G10" i="1"/>
  <c r="G41" i="1"/>
  <c r="G39" i="1"/>
  <c r="G37" i="1"/>
  <c r="G35" i="1"/>
  <c r="G33" i="1"/>
  <c r="G31" i="1"/>
  <c r="G42" i="1" s="1"/>
  <c r="G29" i="1"/>
  <c r="G27" i="1"/>
  <c r="G25" i="1"/>
  <c r="G23" i="1"/>
  <c r="G21" i="1"/>
  <c r="G19" i="1"/>
  <c r="G17" i="1"/>
  <c r="G15" i="1"/>
  <c r="G13" i="1"/>
  <c r="G11" i="1"/>
  <c r="G9" i="1"/>
  <c r="E40" i="1"/>
  <c r="E38" i="1"/>
  <c r="E36" i="1"/>
  <c r="E34" i="1"/>
  <c r="E32" i="1"/>
  <c r="E30" i="1"/>
  <c r="E28" i="1"/>
  <c r="E26" i="1"/>
  <c r="E24" i="1"/>
  <c r="E22" i="1"/>
  <c r="E20" i="1"/>
  <c r="E18" i="1"/>
  <c r="E16" i="1"/>
  <c r="E14" i="1"/>
  <c r="E12" i="1"/>
  <c r="E10" i="1"/>
  <c r="E41" i="1"/>
  <c r="E39" i="1"/>
  <c r="E37" i="1"/>
  <c r="E35" i="1"/>
  <c r="E33" i="1"/>
  <c r="E31" i="1"/>
  <c r="E29" i="1"/>
  <c r="E27" i="1"/>
  <c r="E25" i="1"/>
  <c r="E23" i="1"/>
  <c r="E21" i="1"/>
  <c r="E19" i="1"/>
  <c r="E17" i="1"/>
  <c r="E15" i="1"/>
  <c r="E13" i="1"/>
  <c r="E11" i="1"/>
  <c r="E9" i="1"/>
  <c r="E8" i="1"/>
  <c r="I54" i="1"/>
  <c r="I65" i="1"/>
  <c r="I74" i="1"/>
  <c r="I61" i="1"/>
  <c r="I79" i="1"/>
  <c r="I84" i="1"/>
  <c r="I72" i="1"/>
  <c r="I57" i="1"/>
  <c r="I82" i="1"/>
  <c r="I52" i="1"/>
  <c r="I97" i="1"/>
  <c r="I43" i="1"/>
  <c r="B97" i="1"/>
  <c r="H97" i="1" s="1"/>
  <c r="H86" i="1"/>
  <c r="B84" i="1"/>
  <c r="H84" i="1" s="1"/>
  <c r="B82" i="1"/>
  <c r="H82" i="1" s="1"/>
  <c r="B79" i="1"/>
  <c r="H79" i="1" s="1"/>
  <c r="B74" i="1"/>
  <c r="H74" i="1" s="1"/>
  <c r="B72" i="1"/>
  <c r="H72" i="1" s="1"/>
  <c r="B65" i="1"/>
  <c r="H65" i="1" s="1"/>
  <c r="B61" i="1"/>
  <c r="H61" i="1" s="1"/>
  <c r="B57" i="1"/>
  <c r="H57" i="1" s="1"/>
  <c r="B54" i="1"/>
  <c r="H54" i="1" s="1"/>
  <c r="B52" i="1"/>
  <c r="H52" i="1" s="1"/>
  <c r="H43" i="1"/>
  <c r="F89" i="1"/>
  <c r="E42" i="1" l="1"/>
  <c r="G46" i="1"/>
  <c r="G55" i="1"/>
  <c r="G82" i="1"/>
  <c r="G65" i="1"/>
  <c r="G45" i="1"/>
  <c r="G80" i="1"/>
  <c r="G86" i="1"/>
  <c r="G77" i="1"/>
  <c r="G85" i="1"/>
  <c r="G76" i="1"/>
  <c r="G44" i="1"/>
  <c r="G61" i="1"/>
  <c r="G59" i="1"/>
  <c r="G88" i="1"/>
  <c r="G81" i="1"/>
  <c r="G69" i="1"/>
  <c r="G52" i="1"/>
  <c r="F103" i="1"/>
  <c r="G84" i="1"/>
  <c r="G78" i="1"/>
  <c r="G67" i="1"/>
  <c r="G57" i="1"/>
  <c r="G83" i="1"/>
  <c r="G79" i="1"/>
  <c r="G71" i="1"/>
  <c r="G63" i="1"/>
  <c r="G54" i="1"/>
  <c r="G50" i="1"/>
  <c r="G47" i="1"/>
  <c r="B89" i="1"/>
  <c r="C55" i="1" s="1"/>
  <c r="G43" i="1"/>
  <c r="G72" i="1"/>
  <c r="G70" i="1"/>
  <c r="G68" i="1"/>
  <c r="G66" i="1"/>
  <c r="G64" i="1"/>
  <c r="G62" i="1"/>
  <c r="G60" i="1"/>
  <c r="G58" i="1"/>
  <c r="G56" i="1"/>
  <c r="G53" i="1"/>
  <c r="G51" i="1"/>
  <c r="G48" i="1"/>
  <c r="C46" i="1" l="1"/>
  <c r="H89" i="1"/>
  <c r="C102" i="1"/>
  <c r="C91" i="1"/>
  <c r="C58" i="1"/>
  <c r="C90" i="1"/>
  <c r="C92" i="1"/>
  <c r="C43" i="1"/>
  <c r="C59" i="1"/>
  <c r="C56" i="1"/>
  <c r="C74" i="1"/>
  <c r="C52" i="1"/>
  <c r="C65" i="1"/>
  <c r="C77" i="1"/>
  <c r="C78" i="1"/>
  <c r="C95" i="1"/>
  <c r="C62" i="1"/>
  <c r="C85" i="1"/>
  <c r="C100" i="1"/>
  <c r="C51" i="1"/>
  <c r="C69" i="1"/>
  <c r="C93" i="1"/>
  <c r="C44" i="1"/>
  <c r="C47" i="1"/>
  <c r="C71" i="1"/>
  <c r="C94" i="1"/>
  <c r="C45" i="1"/>
  <c r="C61" i="1"/>
  <c r="C83" i="1"/>
  <c r="C57" i="1"/>
  <c r="C86" i="1"/>
  <c r="C70" i="1"/>
  <c r="C53" i="1"/>
  <c r="C73" i="1"/>
  <c r="C75" i="1"/>
  <c r="C98" i="1"/>
  <c r="C63" i="1"/>
  <c r="C54" i="1"/>
  <c r="C76" i="1"/>
  <c r="C99" i="1"/>
  <c r="C64" i="1"/>
  <c r="C67" i="1"/>
  <c r="C88" i="1"/>
  <c r="C79" i="1"/>
  <c r="C82" i="1"/>
  <c r="C66" i="1"/>
  <c r="C48" i="1"/>
  <c r="C97" i="1"/>
  <c r="C80" i="1"/>
  <c r="B103" i="1"/>
  <c r="C84" i="1"/>
  <c r="C60" i="1"/>
  <c r="C81" i="1"/>
  <c r="C68" i="1"/>
  <c r="C50" i="1"/>
  <c r="C72" i="1"/>
  <c r="C96" i="1"/>
  <c r="C101" i="1"/>
  <c r="C89" i="1" l="1"/>
  <c r="G94" i="1"/>
  <c r="G91" i="1"/>
  <c r="G92" i="1"/>
  <c r="G97" i="1"/>
  <c r="G98" i="1"/>
  <c r="G95" i="1"/>
  <c r="G96" i="1"/>
  <c r="G74" i="1"/>
  <c r="G101" i="1"/>
  <c r="G102" i="1"/>
  <c r="G99" i="1"/>
  <c r="G100" i="1"/>
  <c r="G93" i="1"/>
  <c r="G90" i="1"/>
  <c r="G73" i="1"/>
  <c r="G75" i="1"/>
  <c r="I86" i="1"/>
  <c r="D89" i="1"/>
  <c r="E86" i="1" l="1"/>
  <c r="E55" i="1"/>
  <c r="E44" i="1"/>
  <c r="E65" i="1"/>
  <c r="E70" i="1"/>
  <c r="E64" i="1"/>
  <c r="E72" i="1"/>
  <c r="E47" i="1"/>
  <c r="E61" i="1"/>
  <c r="E58" i="1"/>
  <c r="E91" i="1"/>
  <c r="E84" i="1"/>
  <c r="E82" i="1"/>
  <c r="E46" i="1"/>
  <c r="D103" i="1"/>
  <c r="E71" i="1"/>
  <c r="E57" i="1"/>
  <c r="E66" i="1"/>
  <c r="E68" i="1"/>
  <c r="E102" i="1"/>
  <c r="E62" i="1"/>
  <c r="E95" i="1"/>
  <c r="E69" i="1"/>
  <c r="E94" i="1"/>
  <c r="E73" i="1"/>
  <c r="E90" i="1"/>
  <c r="E100" i="1"/>
  <c r="E76" i="1"/>
  <c r="E79" i="1"/>
  <c r="E97" i="1"/>
  <c r="E88" i="1"/>
  <c r="E83" i="1"/>
  <c r="E45" i="1"/>
  <c r="E48" i="1"/>
  <c r="E78" i="1"/>
  <c r="E93" i="1"/>
  <c r="E59" i="1"/>
  <c r="E60" i="1"/>
  <c r="E51" i="1"/>
  <c r="E74" i="1"/>
  <c r="E50" i="1"/>
  <c r="E54" i="1"/>
  <c r="E43" i="1"/>
  <c r="E77" i="1"/>
  <c r="E92" i="1"/>
  <c r="E75" i="1"/>
  <c r="E67" i="1"/>
  <c r="E63" i="1"/>
  <c r="I89" i="1"/>
  <c r="E53" i="1"/>
  <c r="E99" i="1"/>
  <c r="E101" i="1"/>
  <c r="E80" i="1"/>
  <c r="E85" i="1"/>
  <c r="E96" i="1"/>
  <c r="E98" i="1"/>
  <c r="E81" i="1"/>
  <c r="E56" i="1"/>
  <c r="E52" i="1"/>
</calcChain>
</file>

<file path=xl/sharedStrings.xml><?xml version="1.0" encoding="utf-8"?>
<sst xmlns="http://schemas.openxmlformats.org/spreadsheetml/2006/main" count="120" uniqueCount="118">
  <si>
    <t>тыс руб</t>
  </si>
  <si>
    <t>Наименование показателя</t>
  </si>
  <si>
    <t>Уд.вес в общем объеме</t>
  </si>
  <si>
    <t>Процент прироста (+), снижения (-) (гр.6/гр.2*100-100)</t>
  </si>
  <si>
    <t>Процент исполнения (гр.6/гр.4*100)</t>
  </si>
  <si>
    <t>1</t>
  </si>
  <si>
    <t>2</t>
  </si>
  <si>
    <t>Доходы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</si>
  <si>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</si>
  <si>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</si>
  <si>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</si>
  <si>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</si>
  <si>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Акцизы по подакцизным товарам (продукции)</t>
  </si>
  <si>
    <t>- доходы от уплаты акцизов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</si>
  <si>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</si>
  <si>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</si>
  <si>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</si>
  <si>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</si>
  <si>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</si>
  <si>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</si>
  <si>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</si>
  <si>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</si>
  <si>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</si>
  <si>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</si>
  <si>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</si>
  <si>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</si>
  <si>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</si>
  <si>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</si>
  <si>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</si>
  <si>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- Дотации на выравнивание уровня бюджетной обеспеченности</t>
  </si>
  <si>
    <t>Иные межбюджетные трансферты</t>
  </si>
  <si>
    <t>ПРОЧИЕ БЕЗВОЗМЕЗДНЫЕ ПОСТУПЛЕНИЯ</t>
  </si>
  <si>
    <t>ДОХОДЫ БЮДЖЕТОВ БЮДЖЕТНОЙ СИСТЕМЫ РФ ОТ ВОЗВРАТА ОСТАТКОВ СУБСИДИЙ И СУБВЕНЦИЙ ПРОШЛЫХ ЛЕТ</t>
  </si>
  <si>
    <t>ВОЗВРАТ ОСТАТКОВ СУБСИДИЙ И СУБВЕНЦИЙ ПРОШЛЫХ ЛЕТ</t>
  </si>
  <si>
    <t>Д О Х О Д Ы - всего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</si>
  <si>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</si>
  <si>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</si>
  <si>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</si>
  <si>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</si>
  <si>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</si>
  <si>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</si>
  <si>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</si>
  <si>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</si>
  <si>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</si>
  <si>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</si>
  <si>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</si>
  <si>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</si>
  <si>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</si>
  <si>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</si>
  <si>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</si>
  <si>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</si>
  <si>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</si>
  <si>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</si>
  <si>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</si>
  <si>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</si>
  <si>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</si>
  <si>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</si>
  <si>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</si>
  <si>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</si>
  <si>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</si>
  <si>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</si>
  <si>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</si>
  <si>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</si>
  <si>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</si>
  <si>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</si>
  <si>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</si>
  <si>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</si>
  <si>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</si>
  <si>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</si>
  <si>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</si>
  <si>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</si>
  <si>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</si>
  <si>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</si>
  <si>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</si>
  <si>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</si>
  <si>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</si>
  <si>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</si>
  <si>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Р А С Х О Д Ы - всего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</si>
  <si>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</si>
  <si>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</si>
  <si>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</si>
  <si>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</si>
  <si>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Межбюджетные трансферты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</si>
  <si>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</si>
  <si>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</si>
  <si>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</si>
  <si>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</si>
  <si>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</si>
  <si>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</si>
  <si>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Резервные средства</t>
  </si>
  <si>
    <t>Специальные расходы</t>
  </si>
  <si>
    <t>Результат исполнения бюджета (ДЕФИЦИТ/ПРОФИЦИТ)</t>
  </si>
  <si>
    <t>Источники финансирования дефицита бюджета</t>
  </si>
  <si>
    <t>Государственные (муниципальные) ценные бумаги,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</si>
  <si>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</si>
  <si>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</si>
  <si>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Иные источники внутреннего финансирования дефицитов бюджетов</t>
  </si>
  <si>
    <t>Акции и иные формы участия в капитале, находящиеся в государственной и муниципальной собственности</t>
  </si>
  <si>
    <t>Бюджетные кредиты, предоставленные внутри страны в валюте Российской Федерации</t>
  </si>
  <si>
    <t>Операции по управлению остатками средств на счетах по учету средств бюджета</t>
  </si>
  <si>
    <t>Изменение остатков средств на счетах по учету средств бюджета</t>
  </si>
  <si>
    <t>ИСТОЧНИКИ ФИНАНСИРОВАНИЯ ДЕФИЦИТА БЮДЖЕТА - всего</t>
  </si>
  <si>
    <t>Защита населения и территории от чрезвычайных ситуаций природного и техногенного характера, пожарная безопасность</t>
  </si>
  <si>
    <t>Функционирование высшего должностного лица субъекта Российской Федерации и муниципального образования</t>
  </si>
  <si>
    <t>Обеспечение выборов и рефероендумов</t>
  </si>
  <si>
    <t>Информация об исполнении консолидированного бюджета Пряжинского национального муниципального района за январь  2024 года</t>
  </si>
  <si>
    <t>Факт на 01.02 .2023 (отчетный) год</t>
  </si>
  <si>
    <t>План на 2024 год по состоянию на 01.02.2024 (текущий) год</t>
  </si>
  <si>
    <t>Факт на 01.02.2024 (текущий) год</t>
  </si>
  <si>
    <t>Гражданская оборона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</si>
  <si>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</si>
  <si>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</si>
  <si>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</si>
  <si>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</si>
  <si>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</si>
  <si>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 xml:space="preserve">-  Дотации бюджетам на сбалансированность </t>
  </si>
  <si>
    <t>Субсидии бюджетам муниципальных районов</t>
  </si>
  <si>
    <t>Субвенции бюджетам муниципальных районов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</si>
</sst>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gt;=0.005]#,##0.00;[&lt;=-0.005]\-#,##0.00;#,##0.00"/>
    <numFmt numFmtId="165" formatCode="[&gt;=0.005]#,##0;[&lt;=-0.005]\-#,##0;#,##0"/>
    <numFmt numFmtId="166" formatCode="#,##0.0_ ;\-#,##0.0\ "/>
  </numFmts>
  <fonts count="7" x14ac:knownFonts="1">
    <font>
      <sz val="11"/>
      <color indexed="8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164" fontId="1" fillId="0" borderId="0" xfId="0" applyNumberFormat="1" applyFont="1"/>
    <xf numFmtId="165" fontId="3" fillId="0" borderId="1" xfId="0" applyNumberFormat="1" applyFont="1" applyBorder="1" applyAlignment="1">
      <alignment horizontal="right" vertical="top" wrapText="1"/>
    </xf>
    <xf numFmtId="165" fontId="3" fillId="0" borderId="1" xfId="0" applyNumberFormat="1" applyFont="1" applyBorder="1" applyAlignment="1">
      <alignment vertical="top"/>
    </xf>
    <xf numFmtId="165" fontId="4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166" fontId="1" fillId="0" borderId="1" xfId="0" applyNumberFormat="1" applyFont="1" applyBorder="1" applyAlignment="1">
      <alignment horizontal="right" vertical="top" wrapText="1"/>
    </xf>
    <xf numFmtId="166" fontId="5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0" fillId="0" borderId="0" xfId="0" applyNumberFormat="1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5"/>
  <sheetViews>
    <sheetView tabSelected="1" topLeftCell="A101" workbookViewId="0">
      <selection activeCell="F113" sqref="F113"/>
    </sheetView>
  </sheetViews>
  <sheetFormatPr defaultRowHeight="15" x14ac:dyDescent="0.25"/>
  <cols>
    <col min="1" max="1" width="28.5703125" customWidth="1"/>
    <col min="2" max="2" width="14.28515625" customWidth="1"/>
    <col min="3" max="3" width="10.28515625" customWidth="1"/>
    <col min="4" max="4" width="24" customWidth="1"/>
    <col min="5" max="5" width="10.28515625" customWidth="1"/>
    <col min="6" max="6" width="14.28515625" customWidth="1"/>
    <col min="7" max="7" width="10.28515625" customWidth="1"/>
    <col min="8" max="8" width="16.85546875" customWidth="1"/>
    <col min="9" max="9" width="14.28515625" customWidth="1"/>
    <col min="10" max="10" width="9.42578125" bestFit="1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9" t="s">
        <v>105</v>
      </c>
      <c r="B2" s="19"/>
      <c r="C2" s="19"/>
      <c r="D2" s="19"/>
      <c r="E2" s="19"/>
      <c r="F2" s="19"/>
      <c r="G2" s="19"/>
      <c r="H2" s="19"/>
      <c r="I2" s="19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5" t="s">
        <v>0</v>
      </c>
    </row>
    <row r="5" spans="1:9" ht="49.5" customHeight="1" x14ac:dyDescent="0.25">
      <c r="A5" s="2" t="s">
        <v>1</v>
      </c>
      <c r="B5" s="2" t="s">
        <v>106</v>
      </c>
      <c r="C5" s="11" t="s">
        <v>2</v>
      </c>
      <c r="D5" s="2" t="s">
        <v>107</v>
      </c>
      <c r="E5" s="2" t="s">
        <v>2</v>
      </c>
      <c r="F5" s="2" t="s">
        <v>108</v>
      </c>
      <c r="G5" s="2" t="s">
        <v>2</v>
      </c>
      <c r="H5" s="4" t="s">
        <v>3</v>
      </c>
      <c r="I5" s="4" t="s">
        <v>4</v>
      </c>
    </row>
    <row r="6" spans="1:9" ht="15" customHeight="1" x14ac:dyDescent="0.25">
      <c r="A6" s="2" t="s">
        <v>5</v>
      </c>
      <c r="B6" s="2" t="s">
        <v>6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</row>
    <row r="7" spans="1:9" ht="15" customHeight="1" x14ac:dyDescent="0.25">
      <c r="A7" s="20" t="s">
        <v>7</v>
      </c>
      <c r="B7" s="21"/>
      <c r="C7" s="21"/>
      <c r="D7" s="21"/>
      <c r="E7" s="21"/>
      <c r="F7" s="21"/>
      <c r="G7" s="21"/>
      <c r="H7" s="21"/>
      <c r="I7" s="22"/>
    </row>
    <row r="8" spans="1:9" ht="26.25" customHeight="1" x14ac:dyDescent="0.25">
      <c r="A8" s="3" t="s">
        <v>8</v>
      </c>
      <c r="B8" s="15">
        <f t="shared" ref="B8" si="0">B9+B11+B14+B19+B22+B23+B24+B25+B27+B28+B29+B30</f>
        <v>8996</v>
      </c>
      <c r="C8" s="15">
        <f>B8/B42*100</f>
        <v>41.653933416678242</v>
      </c>
      <c r="D8" s="15">
        <f>D9+D11+D14+D19+D22+D23+D24+D25+D27+D28+D29+D30</f>
        <v>227813</v>
      </c>
      <c r="E8" s="15">
        <f>D8/D42*100</f>
        <v>37.962442988763556</v>
      </c>
      <c r="F8" s="15">
        <f t="shared" ref="F8" si="1">F9+F11+F14+F19+F22+F23+F24+F25+F27+F28+F29+F30</f>
        <v>9363</v>
      </c>
      <c r="G8" s="10">
        <f>F8/F42*100</f>
        <v>44.256948383437319</v>
      </c>
      <c r="H8" s="10">
        <f>F8/B8*100-100</f>
        <v>4.0795909293019008</v>
      </c>
      <c r="I8" s="10">
        <f>F8/D8*100</f>
        <v>4.1099498272706123</v>
      </c>
    </row>
    <row r="9" spans="1:9" ht="26.25" customHeight="1" x14ac:dyDescent="0.25">
      <c r="A9" s="3" t="s">
        <v>9</v>
      </c>
      <c r="B9" s="15">
        <f>B10</f>
        <v>4269</v>
      </c>
      <c r="C9" s="15">
        <f>B9/B42*100</f>
        <v>19.766634254757605</v>
      </c>
      <c r="D9" s="15">
        <f>D10</f>
        <v>145979</v>
      </c>
      <c r="E9" s="15">
        <f>D9/D42*100</f>
        <v>24.325738500685716</v>
      </c>
      <c r="F9" s="15">
        <f>F10</f>
        <v>4181</v>
      </c>
      <c r="G9" s="10">
        <f>F9/F42*100</f>
        <v>19.762715069011154</v>
      </c>
      <c r="H9" s="10">
        <f t="shared" ref="H9:H41" si="2">F9/B9*100-100</f>
        <v>-2.0613726868119073</v>
      </c>
      <c r="I9" s="10">
        <f t="shared" ref="I9:I41" si="3">F9/D9*100</f>
        <v>2.8641105912494265</v>
      </c>
    </row>
    <row r="10" spans="1:9" ht="15" customHeight="1" x14ac:dyDescent="0.25">
      <c r="A10" s="3" t="s">
        <v>10</v>
      </c>
      <c r="B10" s="15">
        <v>4269</v>
      </c>
      <c r="C10" s="15">
        <f>B10/B42*100</f>
        <v>19.766634254757605</v>
      </c>
      <c r="D10" s="15">
        <v>145979</v>
      </c>
      <c r="E10" s="15">
        <f>D10/D42*100</f>
        <v>24.325738500685716</v>
      </c>
      <c r="F10" s="15">
        <v>4181</v>
      </c>
      <c r="G10" s="10">
        <f>F10/F42*100</f>
        <v>19.762715069011154</v>
      </c>
      <c r="H10" s="10">
        <f t="shared" si="2"/>
        <v>-2.0613726868119073</v>
      </c>
      <c r="I10" s="10">
        <f t="shared" si="3"/>
        <v>2.8641105912494265</v>
      </c>
    </row>
    <row r="11" spans="1:9" ht="26.25" customHeight="1" x14ac:dyDescent="0.25">
      <c r="A11" s="3" t="s">
        <v>11</v>
      </c>
      <c r="B11" s="15">
        <f>B12</f>
        <v>1056</v>
      </c>
      <c r="C11" s="15" t="e">
        <f>B11/B2*100</f>
        <v>#DIV/0!</v>
      </c>
      <c r="D11" s="15">
        <f>D12</f>
        <v>28009</v>
      </c>
      <c r="E11" s="15">
        <f>D11/D42*100</f>
        <v>4.6673809908665378</v>
      </c>
      <c r="F11" s="15">
        <f>F12</f>
        <v>2429</v>
      </c>
      <c r="G11" s="10">
        <f>F11/F42*100</f>
        <v>11.481376441671394</v>
      </c>
      <c r="H11" s="10">
        <f t="shared" si="2"/>
        <v>130.01893939393941</v>
      </c>
      <c r="I11" s="10">
        <f t="shared" si="3"/>
        <v>8.6722125031239958</v>
      </c>
    </row>
    <row r="12" spans="1:9" ht="64.5" customHeight="1" x14ac:dyDescent="0.25">
      <c r="A12" s="3" t="s">
        <v>12</v>
      </c>
      <c r="B12" s="15">
        <f>B13</f>
        <v>1056</v>
      </c>
      <c r="C12" s="15">
        <f>B12/B42*100</f>
        <v>4.8895679955549376</v>
      </c>
      <c r="D12" s="15">
        <f>D13</f>
        <v>28009</v>
      </c>
      <c r="E12" s="15">
        <f>D12/D42*100</f>
        <v>4.6673809908665378</v>
      </c>
      <c r="F12" s="15">
        <f>F13</f>
        <v>2429</v>
      </c>
      <c r="G12" s="10">
        <f>F12/F42*100</f>
        <v>11.481376441671394</v>
      </c>
      <c r="H12" s="10">
        <f t="shared" si="2"/>
        <v>130.01893939393941</v>
      </c>
      <c r="I12" s="10">
        <f t="shared" si="3"/>
        <v>8.6722125031239958</v>
      </c>
    </row>
    <row r="13" spans="1:9" ht="26.25" customHeight="1" x14ac:dyDescent="0.25">
      <c r="A13" s="3" t="s">
        <v>13</v>
      </c>
      <c r="B13" s="15">
        <v>1056</v>
      </c>
      <c r="C13" s="15">
        <f>B13/B42*100</f>
        <v>4.8895679955549376</v>
      </c>
      <c r="D13" s="15">
        <v>28009</v>
      </c>
      <c r="E13" s="15">
        <f>D13/D42*100</f>
        <v>4.6673809908665378</v>
      </c>
      <c r="F13" s="15">
        <v>2429</v>
      </c>
      <c r="G13" s="10">
        <f>F13/F42*100</f>
        <v>11.481376441671394</v>
      </c>
      <c r="H13" s="10">
        <f t="shared" si="2"/>
        <v>130.01893939393941</v>
      </c>
      <c r="I13" s="10">
        <f t="shared" si="3"/>
        <v>8.6722125031239958</v>
      </c>
    </row>
    <row r="14" spans="1:9" ht="26.25" customHeight="1" x14ac:dyDescent="0.25">
      <c r="A14" s="3" t="s">
        <v>14</v>
      </c>
      <c r="B14" s="15">
        <f>B15+B16+B17+B18</f>
        <v>2</v>
      </c>
      <c r="C14" s="15">
        <f>B14/B42*100</f>
        <v>9.2605454461267764E-3</v>
      </c>
      <c r="D14" s="15">
        <f>D15+D16+D17+D18</f>
        <v>2882</v>
      </c>
      <c r="E14" s="15">
        <f>D14/D42*100</f>
        <v>0.48025249083071014</v>
      </c>
      <c r="F14" s="15">
        <f>F15+F16+F17+F18</f>
        <v>402</v>
      </c>
      <c r="G14" s="10">
        <f>F14/F42*100</f>
        <v>1.9001701644923426</v>
      </c>
      <c r="H14" s="10">
        <f t="shared" si="2"/>
        <v>20000</v>
      </c>
      <c r="I14" s="10">
        <f t="shared" si="3"/>
        <v>13.948646773074255</v>
      </c>
    </row>
    <row r="15" spans="1:9" ht="26.25" customHeight="1" x14ac:dyDescent="0.25">
      <c r="A15" s="3" t="s">
        <v>15</v>
      </c>
      <c r="B15" s="15">
        <v>29</v>
      </c>
      <c r="C15" s="15">
        <f>B15/B42*100</f>
        <v>0.13427790896883826</v>
      </c>
      <c r="D15" s="15">
        <v>1455</v>
      </c>
      <c r="E15" s="15">
        <f>D15/D42*100</f>
        <v>0.2424591860370171</v>
      </c>
      <c r="F15" s="15">
        <v>2</v>
      </c>
      <c r="G15" s="10">
        <f>F15/F42*100</f>
        <v>9.4535829079221024E-3</v>
      </c>
      <c r="H15" s="10">
        <f t="shared" si="2"/>
        <v>-93.103448275862064</v>
      </c>
      <c r="I15" s="10">
        <f t="shared" si="3"/>
        <v>0.13745704467353953</v>
      </c>
    </row>
    <row r="16" spans="1:9" ht="26.25" customHeight="1" x14ac:dyDescent="0.25">
      <c r="A16" s="3" t="s">
        <v>110</v>
      </c>
      <c r="B16" s="15">
        <v>-76</v>
      </c>
      <c r="C16" s="15">
        <f>B16/B42*100</f>
        <v>-0.35190072695281749</v>
      </c>
      <c r="D16" s="15">
        <v>0</v>
      </c>
      <c r="E16" s="15">
        <f>D16/D42*100</f>
        <v>0</v>
      </c>
      <c r="F16" s="15">
        <v>0</v>
      </c>
      <c r="G16" s="10">
        <f>F16/F42*100</f>
        <v>0</v>
      </c>
      <c r="H16" s="10">
        <f t="shared" si="2"/>
        <v>-100</v>
      </c>
      <c r="I16" s="10"/>
    </row>
    <row r="17" spans="1:9" ht="39" customHeight="1" x14ac:dyDescent="0.25">
      <c r="A17" s="3" t="s">
        <v>111</v>
      </c>
      <c r="B17" s="15">
        <v>1</v>
      </c>
      <c r="C17" s="15">
        <f>B17/B42*100</f>
        <v>4.6302727230633882E-3</v>
      </c>
      <c r="D17" s="15">
        <v>207</v>
      </c>
      <c r="E17" s="15">
        <f>D17/D42*100</f>
        <v>3.4494193477431302E-2</v>
      </c>
      <c r="F17" s="15">
        <v>0</v>
      </c>
      <c r="G17" s="10">
        <f>F17/F42*100</f>
        <v>0</v>
      </c>
      <c r="H17" s="10"/>
      <c r="I17" s="10">
        <f t="shared" si="3"/>
        <v>0</v>
      </c>
    </row>
    <row r="18" spans="1:9" ht="26.25" customHeight="1" x14ac:dyDescent="0.25">
      <c r="A18" s="3" t="s">
        <v>112</v>
      </c>
      <c r="B18" s="15">
        <v>48</v>
      </c>
      <c r="C18" s="15">
        <f>B18/B42*100</f>
        <v>0.22225309070704266</v>
      </c>
      <c r="D18" s="15">
        <v>1220</v>
      </c>
      <c r="E18" s="15">
        <f>D18/D42*100</f>
        <v>0.20329911131626177</v>
      </c>
      <c r="F18" s="15">
        <v>400</v>
      </c>
      <c r="G18" s="10">
        <f>F18/F42*100</f>
        <v>1.8907165815844205</v>
      </c>
      <c r="H18" s="10">
        <f t="shared" si="2"/>
        <v>733.33333333333337</v>
      </c>
      <c r="I18" s="10">
        <f t="shared" si="3"/>
        <v>32.786885245901637</v>
      </c>
    </row>
    <row r="19" spans="1:9" ht="15" customHeight="1" x14ac:dyDescent="0.25">
      <c r="A19" s="3" t="s">
        <v>16</v>
      </c>
      <c r="B19" s="15">
        <f>B20+B21</f>
        <v>97</v>
      </c>
      <c r="C19" s="15">
        <f>B19/B42*100</f>
        <v>0.4491364541371487</v>
      </c>
      <c r="D19" s="15">
        <f>D20+D21</f>
        <v>16620</v>
      </c>
      <c r="E19" s="15">
        <f>D19/D42*100</f>
        <v>2.7695337951444841</v>
      </c>
      <c r="F19" s="15">
        <f>F20+F21</f>
        <v>411</v>
      </c>
      <c r="G19" s="10">
        <f>F19/F42*100</f>
        <v>1.9427112875779922</v>
      </c>
      <c r="H19" s="10"/>
      <c r="I19" s="10"/>
    </row>
    <row r="20" spans="1:9" ht="26.25" customHeight="1" x14ac:dyDescent="0.25">
      <c r="A20" s="3" t="s">
        <v>113</v>
      </c>
      <c r="B20" s="15">
        <v>-51</v>
      </c>
      <c r="C20" s="15">
        <f>B20/B42*100</f>
        <v>-0.23614390887623282</v>
      </c>
      <c r="D20" s="15">
        <v>3650</v>
      </c>
      <c r="E20" s="15">
        <f>D20/D42*100</f>
        <v>0.60823094779045528</v>
      </c>
      <c r="F20" s="15">
        <v>149</v>
      </c>
      <c r="G20" s="10">
        <f>F20/F42*100</f>
        <v>0.70429192664019669</v>
      </c>
      <c r="H20" s="10"/>
      <c r="I20" s="10"/>
    </row>
    <row r="21" spans="1:9" ht="15" customHeight="1" x14ac:dyDescent="0.25">
      <c r="A21" s="3" t="s">
        <v>114</v>
      </c>
      <c r="B21" s="15">
        <v>148</v>
      </c>
      <c r="C21" s="15">
        <f>B21/B42*100</f>
        <v>0.68528036301338147</v>
      </c>
      <c r="D21" s="15">
        <v>12970</v>
      </c>
      <c r="E21" s="15">
        <f>D21/D42*100</f>
        <v>2.1613028473540288</v>
      </c>
      <c r="F21" s="15">
        <v>262</v>
      </c>
      <c r="G21" s="10">
        <f>F21/F42*100</f>
        <v>1.2384193609377954</v>
      </c>
      <c r="H21" s="10"/>
      <c r="I21" s="10"/>
    </row>
    <row r="22" spans="1:9" ht="15" customHeight="1" x14ac:dyDescent="0.25">
      <c r="A22" s="3" t="s">
        <v>17</v>
      </c>
      <c r="B22" s="15">
        <v>234</v>
      </c>
      <c r="C22" s="15">
        <f>B22/B42*100</f>
        <v>1.0834838171968331</v>
      </c>
      <c r="D22" s="15">
        <v>2270</v>
      </c>
      <c r="E22" s="15">
        <f>D22/D42*100</f>
        <v>0.37826965794091327</v>
      </c>
      <c r="F22" s="15">
        <v>161</v>
      </c>
      <c r="G22" s="10">
        <f>F22/F42*100</f>
        <v>0.76101342408772921</v>
      </c>
      <c r="H22" s="10">
        <f t="shared" si="2"/>
        <v>-31.196581196581192</v>
      </c>
      <c r="I22" s="10">
        <f t="shared" si="3"/>
        <v>7.0925110132158586</v>
      </c>
    </row>
    <row r="23" spans="1:9" ht="51.75" customHeight="1" x14ac:dyDescent="0.25">
      <c r="A23" s="3" t="s">
        <v>18</v>
      </c>
      <c r="B23" s="15">
        <v>0</v>
      </c>
      <c r="C23" s="15">
        <f>B23/B42*100</f>
        <v>0</v>
      </c>
      <c r="D23" s="15">
        <v>0</v>
      </c>
      <c r="E23" s="15">
        <f>D23/D42*100</f>
        <v>0</v>
      </c>
      <c r="F23" s="15">
        <v>0</v>
      </c>
      <c r="G23" s="10">
        <f>F23/F42*100</f>
        <v>0</v>
      </c>
      <c r="H23" s="10"/>
      <c r="I23" s="10"/>
    </row>
    <row r="24" spans="1:9" ht="26.25" customHeight="1" x14ac:dyDescent="0.25">
      <c r="A24" s="3" t="s">
        <v>19</v>
      </c>
      <c r="B24" s="15">
        <v>1352</v>
      </c>
      <c r="C24" s="15">
        <f>B24/B42*100</f>
        <v>6.260128721581701</v>
      </c>
      <c r="D24" s="15">
        <v>8914</v>
      </c>
      <c r="E24" s="15">
        <f>D24/D42*100</f>
        <v>1.4854166215353748</v>
      </c>
      <c r="F24" s="15">
        <v>508</v>
      </c>
      <c r="G24" s="10">
        <f>F24/F42*100</f>
        <v>2.401210058612214</v>
      </c>
      <c r="H24" s="10">
        <f t="shared" si="2"/>
        <v>-62.426035502958584</v>
      </c>
      <c r="I24" s="10">
        <f t="shared" si="3"/>
        <v>5.6989006057886469</v>
      </c>
    </row>
    <row r="25" spans="1:9" ht="51.75" customHeight="1" x14ac:dyDescent="0.25">
      <c r="A25" s="3" t="s">
        <v>20</v>
      </c>
      <c r="B25" s="15">
        <f>B26</f>
        <v>0</v>
      </c>
      <c r="C25" s="15">
        <f>B25/B42*100</f>
        <v>0</v>
      </c>
      <c r="D25" s="15">
        <f>D26</f>
        <v>231</v>
      </c>
      <c r="E25" s="15">
        <f>D25/D42*100</f>
        <v>3.8493520257423336E-2</v>
      </c>
      <c r="F25" s="15">
        <f>F26</f>
        <v>20</v>
      </c>
      <c r="G25" s="10">
        <f>F25/F42*100</f>
        <v>9.4535829079221034E-2</v>
      </c>
      <c r="H25" s="10"/>
      <c r="I25" s="10">
        <f t="shared" si="3"/>
        <v>8.6580086580086579</v>
      </c>
    </row>
    <row r="26" spans="1:9" ht="26.25" customHeight="1" x14ac:dyDescent="0.25">
      <c r="A26" s="3" t="s">
        <v>21</v>
      </c>
      <c r="B26" s="15">
        <v>0</v>
      </c>
      <c r="C26" s="15">
        <f>B26/B42*100</f>
        <v>0</v>
      </c>
      <c r="D26" s="15">
        <v>231</v>
      </c>
      <c r="E26" s="15">
        <f>D26/D42*100</f>
        <v>3.8493520257423336E-2</v>
      </c>
      <c r="F26" s="15">
        <v>20</v>
      </c>
      <c r="G26" s="10">
        <f>F26/F42*100</f>
        <v>9.4535829079221034E-2</v>
      </c>
      <c r="H26" s="10"/>
      <c r="I26" s="10">
        <f t="shared" si="3"/>
        <v>8.6580086580086579</v>
      </c>
    </row>
    <row r="27" spans="1:9" ht="64.5" customHeight="1" x14ac:dyDescent="0.25">
      <c r="A27" s="3" t="s">
        <v>22</v>
      </c>
      <c r="B27" s="15">
        <v>958</v>
      </c>
      <c r="C27" s="15">
        <f>B27/B42*100</f>
        <v>4.4358012686947257</v>
      </c>
      <c r="D27" s="15">
        <v>13923</v>
      </c>
      <c r="E27" s="15">
        <f>D27/D42*100</f>
        <v>2.3201094482428788</v>
      </c>
      <c r="F27" s="15">
        <v>1167</v>
      </c>
      <c r="G27" s="10">
        <f>F27/F42*100</f>
        <v>5.5161656267725467</v>
      </c>
      <c r="H27" s="10">
        <f t="shared" si="2"/>
        <v>21.816283924843432</v>
      </c>
      <c r="I27" s="10">
        <f t="shared" si="3"/>
        <v>8.381814264167204</v>
      </c>
    </row>
    <row r="28" spans="1:9" ht="64.5" customHeight="1" x14ac:dyDescent="0.25">
      <c r="A28" s="3" t="s">
        <v>23</v>
      </c>
      <c r="B28" s="15">
        <v>992</v>
      </c>
      <c r="C28" s="15">
        <f>B28/B42*100</f>
        <v>4.5932305412788814</v>
      </c>
      <c r="D28" s="15">
        <v>7854</v>
      </c>
      <c r="E28" s="15">
        <f>D28/D42*100</f>
        <v>1.3087796887523933</v>
      </c>
      <c r="F28" s="15">
        <v>56</v>
      </c>
      <c r="G28" s="10">
        <f>F28/F42*100</f>
        <v>0.26470032142181887</v>
      </c>
      <c r="H28" s="10">
        <f t="shared" si="2"/>
        <v>-94.354838709677423</v>
      </c>
      <c r="I28" s="10">
        <f t="shared" si="3"/>
        <v>0.71301247771836007</v>
      </c>
    </row>
    <row r="29" spans="1:9" ht="26.25" customHeight="1" x14ac:dyDescent="0.25">
      <c r="A29" s="3" t="s">
        <v>24</v>
      </c>
      <c r="B29" s="15">
        <v>20</v>
      </c>
      <c r="C29" s="15">
        <f>B29/B42*100</f>
        <v>9.2605454461267764E-2</v>
      </c>
      <c r="D29" s="15">
        <v>1011</v>
      </c>
      <c r="E29" s="15">
        <f>D29/D42*100</f>
        <v>0.16847164060716446</v>
      </c>
      <c r="F29" s="15">
        <v>16</v>
      </c>
      <c r="G29" s="10">
        <f>F29/F42*100</f>
        <v>7.5628663263376819E-2</v>
      </c>
      <c r="H29" s="10">
        <f t="shared" si="2"/>
        <v>-20</v>
      </c>
      <c r="I29" s="10">
        <f t="shared" si="3"/>
        <v>1.5825914935707219</v>
      </c>
    </row>
    <row r="30" spans="1:9" ht="39" customHeight="1" x14ac:dyDescent="0.25">
      <c r="A30" s="3" t="s">
        <v>25</v>
      </c>
      <c r="B30" s="15">
        <v>16</v>
      </c>
      <c r="C30" s="15">
        <f>B30/B42*100</f>
        <v>7.4084363569014211E-2</v>
      </c>
      <c r="D30" s="15">
        <v>120</v>
      </c>
      <c r="E30" s="15">
        <f>D30/D42*100</f>
        <v>1.9996633899960172E-2</v>
      </c>
      <c r="F30" s="15">
        <v>12</v>
      </c>
      <c r="G30" s="10">
        <f>F30/F42*100</f>
        <v>5.6721497447532618E-2</v>
      </c>
      <c r="H30" s="10">
        <f t="shared" si="2"/>
        <v>-25</v>
      </c>
      <c r="I30" s="10">
        <f t="shared" si="3"/>
        <v>10</v>
      </c>
    </row>
    <row r="31" spans="1:9" ht="26.25" customHeight="1" x14ac:dyDescent="0.25">
      <c r="A31" s="3" t="s">
        <v>26</v>
      </c>
      <c r="B31" s="15">
        <f t="shared" ref="B31" si="4">B32+B39+B40+B41</f>
        <v>12601</v>
      </c>
      <c r="C31" s="15">
        <f>B31/B42*100</f>
        <v>58.346066583321758</v>
      </c>
      <c r="D31" s="15">
        <f>D32+D39+D40+D41</f>
        <v>372288</v>
      </c>
      <c r="E31" s="15">
        <f>D31/D42*100</f>
        <v>62.037557011236444</v>
      </c>
      <c r="F31" s="15">
        <f t="shared" ref="F31" si="5">F32+F39+F40+F41</f>
        <v>11793</v>
      </c>
      <c r="G31" s="10">
        <f>F31/F42*100</f>
        <v>55.743051616562681</v>
      </c>
      <c r="H31" s="10">
        <f t="shared" si="2"/>
        <v>-6.4121895087691456</v>
      </c>
      <c r="I31" s="10">
        <f t="shared" si="3"/>
        <v>3.1677088705518308</v>
      </c>
    </row>
    <row r="32" spans="1:9" ht="15" customHeight="1" x14ac:dyDescent="0.25">
      <c r="A32" s="3" t="s">
        <v>27</v>
      </c>
      <c r="B32" s="15">
        <f t="shared" ref="B32" si="6">B33+B36+B37+B38</f>
        <v>12604</v>
      </c>
      <c r="C32" s="15">
        <f>B32/B42*100</f>
        <v>58.359957401490945</v>
      </c>
      <c r="D32" s="15">
        <f>D33+D36+D37+D38</f>
        <v>371968</v>
      </c>
      <c r="E32" s="15">
        <f>D32/D42*100</f>
        <v>61.98423265416988</v>
      </c>
      <c r="F32" s="15">
        <f t="shared" ref="F32" si="7">F33+F36+F37+F38</f>
        <v>12462</v>
      </c>
      <c r="G32" s="10">
        <f>F32/F42*100</f>
        <v>58.905275099262624</v>
      </c>
      <c r="H32" s="10">
        <f t="shared" si="2"/>
        <v>-1.1266264677880002</v>
      </c>
      <c r="I32" s="10">
        <f t="shared" si="3"/>
        <v>3.3502881968341365</v>
      </c>
    </row>
    <row r="33" spans="1:9" ht="51.75" customHeight="1" x14ac:dyDescent="0.25">
      <c r="A33" s="3" t="s">
        <v>28</v>
      </c>
      <c r="B33" s="15">
        <f>B34+B35</f>
        <v>5769</v>
      </c>
      <c r="C33" s="15">
        <f>B33/B42*100</f>
        <v>26.712043339352686</v>
      </c>
      <c r="D33" s="15">
        <f>D34+D35</f>
        <v>65768</v>
      </c>
      <c r="E33" s="15">
        <f>D33/D42*100</f>
        <v>10.959488486104839</v>
      </c>
      <c r="F33" s="15">
        <f>F34+F35</f>
        <v>5481</v>
      </c>
      <c r="G33" s="10">
        <f>F33/F42*100</f>
        <v>25.907543959160524</v>
      </c>
      <c r="H33" s="10">
        <f t="shared" si="2"/>
        <v>-4.9921996879875223</v>
      </c>
      <c r="I33" s="10">
        <f t="shared" si="3"/>
        <v>8.3338401654299972</v>
      </c>
    </row>
    <row r="34" spans="1:9" ht="39" customHeight="1" x14ac:dyDescent="0.25">
      <c r="A34" s="3" t="s">
        <v>29</v>
      </c>
      <c r="B34" s="15">
        <v>5769</v>
      </c>
      <c r="C34" s="15">
        <f>B34/B42*100</f>
        <v>26.712043339352686</v>
      </c>
      <c r="D34" s="15">
        <v>65768</v>
      </c>
      <c r="E34" s="15">
        <f>D34/D42*100</f>
        <v>10.959488486104839</v>
      </c>
      <c r="F34" s="15">
        <v>5481</v>
      </c>
      <c r="G34" s="10">
        <f>F34/F42*100</f>
        <v>25.907543959160524</v>
      </c>
      <c r="H34" s="10">
        <f t="shared" si="2"/>
        <v>-4.9921996879875223</v>
      </c>
      <c r="I34" s="10">
        <f t="shared" si="3"/>
        <v>8.3338401654299972</v>
      </c>
    </row>
    <row r="35" spans="1:9" ht="26.25" customHeight="1" x14ac:dyDescent="0.25">
      <c r="A35" s="26" t="s">
        <v>115</v>
      </c>
      <c r="B35" s="15">
        <v>0</v>
      </c>
      <c r="C35" s="15">
        <f>B35/B42*100</f>
        <v>0</v>
      </c>
      <c r="D35" s="15">
        <v>0</v>
      </c>
      <c r="E35" s="15">
        <f>D35/D42*100</f>
        <v>0</v>
      </c>
      <c r="F35" s="15">
        <v>0</v>
      </c>
      <c r="G35" s="10">
        <f>F35/F42*100</f>
        <v>0</v>
      </c>
      <c r="H35" s="10"/>
      <c r="I35" s="10"/>
    </row>
    <row r="36" spans="1:9" ht="26.25" customHeight="1" x14ac:dyDescent="0.25">
      <c r="A36" s="27" t="s">
        <v>116</v>
      </c>
      <c r="B36" s="15">
        <v>0</v>
      </c>
      <c r="C36" s="15">
        <f>B36/B42*100</f>
        <v>0</v>
      </c>
      <c r="D36" s="15">
        <v>35725</v>
      </c>
      <c r="E36" s="15">
        <f>D36/D42*100</f>
        <v>5.9531645506339759</v>
      </c>
      <c r="F36" s="15">
        <v>195</v>
      </c>
      <c r="G36" s="10">
        <f>F36/F42*100</f>
        <v>0.92172433352240501</v>
      </c>
      <c r="H36" s="10"/>
      <c r="I36" s="10">
        <f t="shared" si="3"/>
        <v>0.54583624912526241</v>
      </c>
    </row>
    <row r="37" spans="1:9" ht="26.25" customHeight="1" x14ac:dyDescent="0.25">
      <c r="A37" s="27" t="s">
        <v>117</v>
      </c>
      <c r="B37" s="15">
        <v>6835</v>
      </c>
      <c r="C37" s="15">
        <f>B37/B42*100</f>
        <v>31.647914062138259</v>
      </c>
      <c r="D37" s="15">
        <v>270475</v>
      </c>
      <c r="E37" s="15">
        <f>D37/ D42*100</f>
        <v>45.07157961743107</v>
      </c>
      <c r="F37" s="15">
        <v>6786</v>
      </c>
      <c r="G37" s="10">
        <f>F37/F42*100</f>
        <v>32.076006806579691</v>
      </c>
      <c r="H37" s="10">
        <f t="shared" si="2"/>
        <v>-0.71689831748354038</v>
      </c>
      <c r="I37" s="10">
        <f t="shared" si="3"/>
        <v>2.508919493483686</v>
      </c>
    </row>
    <row r="38" spans="1:9" ht="26.25" customHeight="1" x14ac:dyDescent="0.25">
      <c r="A38" s="3" t="s">
        <v>30</v>
      </c>
      <c r="B38" s="15">
        <v>0</v>
      </c>
      <c r="C38" s="15">
        <f>B38/B42*100</f>
        <v>0</v>
      </c>
      <c r="D38" s="15">
        <v>0</v>
      </c>
      <c r="E38" s="15">
        <f>D38/ D42*100</f>
        <v>0</v>
      </c>
      <c r="F38" s="15">
        <v>0</v>
      </c>
      <c r="G38" s="10">
        <f>F38/F42*100</f>
        <v>0</v>
      </c>
      <c r="H38" s="10"/>
      <c r="I38" s="10"/>
    </row>
    <row r="39" spans="1:9" ht="64.5" customHeight="1" x14ac:dyDescent="0.25">
      <c r="A39" s="3" t="s">
        <v>31</v>
      </c>
      <c r="B39" s="15">
        <v>0</v>
      </c>
      <c r="C39" s="15">
        <f>B39/B42*100</f>
        <v>0</v>
      </c>
      <c r="D39" s="15">
        <v>320</v>
      </c>
      <c r="E39" s="15">
        <f>D39/D42*100</f>
        <v>5.3324357066560461E-2</v>
      </c>
      <c r="F39" s="15">
        <v>6</v>
      </c>
      <c r="G39" s="10">
        <f>F39/F42*100</f>
        <v>2.8360748723766309E-2</v>
      </c>
      <c r="H39" s="10"/>
      <c r="I39" s="10"/>
    </row>
    <row r="40" spans="1:9" ht="39" customHeight="1" x14ac:dyDescent="0.25">
      <c r="A40" s="3" t="s">
        <v>32</v>
      </c>
      <c r="B40" s="15">
        <v>0</v>
      </c>
      <c r="C40" s="15">
        <f>B40/B42*100</f>
        <v>0</v>
      </c>
      <c r="D40" s="15">
        <v>0</v>
      </c>
      <c r="E40" s="15">
        <f>D40/D42*100</f>
        <v>0</v>
      </c>
      <c r="F40" s="15">
        <v>0</v>
      </c>
      <c r="G40" s="10">
        <f>F40/F42*100</f>
        <v>0</v>
      </c>
      <c r="H40" s="10"/>
      <c r="I40" s="10"/>
    </row>
    <row r="41" spans="1:9" ht="39" customHeight="1" x14ac:dyDescent="0.25">
      <c r="A41" s="3" t="s">
        <v>33</v>
      </c>
      <c r="B41" s="15">
        <v>-3</v>
      </c>
      <c r="C41" s="15">
        <f>B41/B42*100</f>
        <v>-1.3890818169190166E-2</v>
      </c>
      <c r="D41" s="15">
        <v>0</v>
      </c>
      <c r="E41" s="15">
        <f>D41/D42*100</f>
        <v>0</v>
      </c>
      <c r="F41" s="15">
        <v>-675</v>
      </c>
      <c r="G41" s="10">
        <f>F41/F42*100</f>
        <v>-3.1905842314237098</v>
      </c>
      <c r="H41" s="10">
        <f t="shared" si="2"/>
        <v>22400</v>
      </c>
      <c r="I41" s="10" t="e">
        <f t="shared" si="3"/>
        <v>#DIV/0!</v>
      </c>
    </row>
    <row r="42" spans="1:9" s="14" customFormat="1" ht="15" customHeight="1" x14ac:dyDescent="0.25">
      <c r="A42" s="12" t="s">
        <v>34</v>
      </c>
      <c r="B42" s="16">
        <f>B31+B8</f>
        <v>21597</v>
      </c>
      <c r="C42" s="16">
        <f t="shared" ref="C42:I42" si="8">C31+C8</f>
        <v>100</v>
      </c>
      <c r="D42" s="16">
        <f t="shared" si="8"/>
        <v>600101</v>
      </c>
      <c r="E42" s="16">
        <f t="shared" si="8"/>
        <v>100</v>
      </c>
      <c r="F42" s="16">
        <f t="shared" si="8"/>
        <v>21156</v>
      </c>
      <c r="G42" s="16">
        <f t="shared" si="8"/>
        <v>100</v>
      </c>
      <c r="H42" s="16">
        <f t="shared" si="8"/>
        <v>-2.3325985794672448</v>
      </c>
      <c r="I42" s="16">
        <f t="shared" si="8"/>
        <v>7.2776586978224431</v>
      </c>
    </row>
    <row r="43" spans="1:9" ht="26.25" customHeight="1" x14ac:dyDescent="0.25">
      <c r="A43" s="3" t="s">
        <v>35</v>
      </c>
      <c r="B43" s="17">
        <f>SUM(B44:B51)</f>
        <v>2623.8</v>
      </c>
      <c r="C43" s="9">
        <f>B43/B89*100</f>
        <v>14.562104562104563</v>
      </c>
      <c r="D43" s="17">
        <f>SUM(D44:D51)</f>
        <v>86969.4</v>
      </c>
      <c r="E43" s="9">
        <f>D43/D89*100</f>
        <v>14.07130903878722</v>
      </c>
      <c r="F43" s="17">
        <f>SUM(F44:F51)</f>
        <v>3015.5</v>
      </c>
      <c r="G43" s="9">
        <f>F43/F89*100</f>
        <v>15.872472800197912</v>
      </c>
      <c r="H43" s="9">
        <f>F43/B43*100-100</f>
        <v>14.928729323881385</v>
      </c>
      <c r="I43" s="10">
        <f t="shared" ref="I43:I65" si="9">F43/D43*100</f>
        <v>3.4673114911681582</v>
      </c>
    </row>
    <row r="44" spans="1:9" ht="53.25" customHeight="1" x14ac:dyDescent="0.25">
      <c r="A44" s="3" t="s">
        <v>103</v>
      </c>
      <c r="B44" s="17">
        <v>163.6</v>
      </c>
      <c r="C44" s="9">
        <f>B44/B89*100</f>
        <v>0.90798090798090791</v>
      </c>
      <c r="D44" s="17">
        <v>6286.8</v>
      </c>
      <c r="E44" s="9">
        <f>D44/D89*100</f>
        <v>1.017179670838795</v>
      </c>
      <c r="F44" s="17">
        <v>360.3</v>
      </c>
      <c r="G44" s="9">
        <f>F44/F89*100</f>
        <v>1.8964854750161859</v>
      </c>
      <c r="H44" s="9">
        <f>F44/B44*100-100</f>
        <v>120.23227383863082</v>
      </c>
      <c r="I44" s="10">
        <f t="shared" si="9"/>
        <v>5.7310555449513263</v>
      </c>
    </row>
    <row r="45" spans="1:9" ht="81.75" customHeight="1" x14ac:dyDescent="0.25">
      <c r="A45" s="3" t="s">
        <v>36</v>
      </c>
      <c r="B45" s="17">
        <v>0</v>
      </c>
      <c r="C45" s="9">
        <f>B45/B89*100</f>
        <v>0</v>
      </c>
      <c r="D45" s="17">
        <v>287</v>
      </c>
      <c r="E45" s="9">
        <f>D45/D89*100</f>
        <v>4.6435478388167931E-2</v>
      </c>
      <c r="F45" s="17">
        <v>1.8</v>
      </c>
      <c r="G45" s="9">
        <f>F45/F89*100</f>
        <v>9.4745319318044266E-3</v>
      </c>
      <c r="H45" s="9" t="e">
        <f>F45/B45*100-100</f>
        <v>#DIV/0!</v>
      </c>
      <c r="I45" s="10">
        <f t="shared" si="9"/>
        <v>0.62717770034843201</v>
      </c>
    </row>
    <row r="46" spans="1:9" ht="105.75" customHeight="1" x14ac:dyDescent="0.25">
      <c r="A46" s="3" t="s">
        <v>37</v>
      </c>
      <c r="B46" s="17">
        <v>654.5</v>
      </c>
      <c r="C46" s="9">
        <f>B46/B89*100</f>
        <v>3.6324786324786329</v>
      </c>
      <c r="D46" s="17">
        <v>30731.599999999999</v>
      </c>
      <c r="E46" s="9">
        <f>D46/D89*100</f>
        <v>4.9722527792119218</v>
      </c>
      <c r="F46" s="17">
        <v>1107.5999999999999</v>
      </c>
      <c r="G46" s="9">
        <f>F46/F89*100</f>
        <v>5.8299953153703221</v>
      </c>
      <c r="H46" s="9">
        <f>F46/B46*100-100</f>
        <v>69.228418640183349</v>
      </c>
      <c r="I46" s="10">
        <f t="shared" si="9"/>
        <v>3.6041078238685911</v>
      </c>
    </row>
    <row r="47" spans="1:9" ht="15" customHeight="1" x14ac:dyDescent="0.25">
      <c r="A47" s="3" t="s">
        <v>38</v>
      </c>
      <c r="B47" s="17">
        <v>0</v>
      </c>
      <c r="C47" s="9">
        <f>B47/B89*100</f>
        <v>0</v>
      </c>
      <c r="D47" s="17">
        <v>1.6</v>
      </c>
      <c r="E47" s="9">
        <f>D47/D89*100</f>
        <v>2.5887374711173761E-4</v>
      </c>
      <c r="F47" s="17">
        <v>0</v>
      </c>
      <c r="G47" s="9">
        <f>F47/F89*100</f>
        <v>0</v>
      </c>
      <c r="H47" s="9" t="e">
        <f t="shared" ref="H47:H50" si="10">F47/B47*100-100</f>
        <v>#DIV/0!</v>
      </c>
      <c r="I47" s="10">
        <f t="shared" si="9"/>
        <v>0</v>
      </c>
    </row>
    <row r="48" spans="1:9" ht="64.5" customHeight="1" x14ac:dyDescent="0.25">
      <c r="A48" s="3" t="s">
        <v>39</v>
      </c>
      <c r="B48" s="17">
        <v>166.8</v>
      </c>
      <c r="C48" s="9">
        <f>B48/B89*100</f>
        <v>0.92574092574092581</v>
      </c>
      <c r="D48" s="17">
        <v>7120</v>
      </c>
      <c r="E48" s="9">
        <f>D48/D89*100</f>
        <v>1.1519881746472325</v>
      </c>
      <c r="F48" s="17">
        <v>189.7</v>
      </c>
      <c r="G48" s="9">
        <f>F48/F89*100</f>
        <v>0.9985103930351662</v>
      </c>
      <c r="H48" s="9">
        <f t="shared" si="10"/>
        <v>13.729016786570725</v>
      </c>
      <c r="I48" s="10">
        <f t="shared" si="9"/>
        <v>2.6643258426966292</v>
      </c>
    </row>
    <row r="49" spans="1:9" ht="32.25" customHeight="1" x14ac:dyDescent="0.25">
      <c r="A49" s="3" t="s">
        <v>104</v>
      </c>
      <c r="B49" s="17">
        <v>0</v>
      </c>
      <c r="C49" s="9"/>
      <c r="D49" s="17">
        <v>0</v>
      </c>
      <c r="E49" s="9"/>
      <c r="F49" s="17">
        <v>0</v>
      </c>
      <c r="G49" s="9"/>
      <c r="H49" s="9" t="e">
        <f t="shared" si="10"/>
        <v>#DIV/0!</v>
      </c>
      <c r="I49" s="10" t="e">
        <f t="shared" si="9"/>
        <v>#DIV/0!</v>
      </c>
    </row>
    <row r="50" spans="1:9" ht="15" customHeight="1" x14ac:dyDescent="0.25">
      <c r="A50" s="3" t="s">
        <v>40</v>
      </c>
      <c r="B50" s="17">
        <v>0</v>
      </c>
      <c r="C50" s="9">
        <f>B50/B89*100</f>
        <v>0</v>
      </c>
      <c r="D50" s="17">
        <v>100</v>
      </c>
      <c r="E50" s="9">
        <f>D50/D89*100</f>
        <v>1.61796091944836E-2</v>
      </c>
      <c r="F50" s="17">
        <v>0</v>
      </c>
      <c r="G50" s="9">
        <f>F50/F89*100</f>
        <v>0</v>
      </c>
      <c r="H50" s="9" t="e">
        <f t="shared" si="10"/>
        <v>#DIV/0!</v>
      </c>
      <c r="I50" s="10">
        <f t="shared" si="9"/>
        <v>0</v>
      </c>
    </row>
    <row r="51" spans="1:9" ht="26.25" customHeight="1" x14ac:dyDescent="0.25">
      <c r="A51" s="3" t="s">
        <v>41</v>
      </c>
      <c r="B51" s="17">
        <v>1638.9</v>
      </c>
      <c r="C51" s="9">
        <f>B51/B89*100</f>
        <v>9.0959040959040962</v>
      </c>
      <c r="D51" s="17">
        <v>42442.400000000001</v>
      </c>
      <c r="E51" s="9">
        <f>D51/D89*100</f>
        <v>6.8670144527595083</v>
      </c>
      <c r="F51" s="17">
        <v>1356.1</v>
      </c>
      <c r="G51" s="9">
        <f>F51/F89*100</f>
        <v>7.1380070848444337</v>
      </c>
      <c r="H51" s="9">
        <f>F51/B51*100-100</f>
        <v>-17.255476234059444</v>
      </c>
      <c r="I51" s="10">
        <f t="shared" si="9"/>
        <v>3.195153902701072</v>
      </c>
    </row>
    <row r="52" spans="1:9" ht="15" customHeight="1" x14ac:dyDescent="0.25">
      <c r="A52" s="3" t="s">
        <v>42</v>
      </c>
      <c r="B52" s="17">
        <f>B53</f>
        <v>58.2</v>
      </c>
      <c r="C52" s="9">
        <f>B52/B89*100</f>
        <v>0.32301032301032301</v>
      </c>
      <c r="D52" s="17">
        <f>D53</f>
        <v>1922.8</v>
      </c>
      <c r="E52" s="9">
        <f>D52/D89*100</f>
        <v>0.31110152559153065</v>
      </c>
      <c r="F52" s="17">
        <f>F53</f>
        <v>139.80000000000001</v>
      </c>
      <c r="G52" s="9">
        <f>F52/F89*100</f>
        <v>0.73585531337014376</v>
      </c>
      <c r="H52" s="9">
        <f>F52/B52*100-100</f>
        <v>140.20618556701029</v>
      </c>
      <c r="I52" s="10">
        <f t="shared" si="9"/>
        <v>7.270646973164137</v>
      </c>
    </row>
    <row r="53" spans="1:9" ht="26.25" customHeight="1" x14ac:dyDescent="0.25">
      <c r="A53" s="3" t="s">
        <v>43</v>
      </c>
      <c r="B53" s="17">
        <v>58.2</v>
      </c>
      <c r="C53" s="9">
        <f>B53/B89*100</f>
        <v>0.32301032301032301</v>
      </c>
      <c r="D53" s="17">
        <v>1922.8</v>
      </c>
      <c r="E53" s="9">
        <f>D53/D89*100</f>
        <v>0.31110152559153065</v>
      </c>
      <c r="F53" s="17">
        <v>139.80000000000001</v>
      </c>
      <c r="G53" s="9">
        <f>F53/F89*100</f>
        <v>0.73585531337014376</v>
      </c>
      <c r="H53" s="9">
        <f t="shared" ref="H53:H102" si="11">F53/B53*100-100</f>
        <v>140.20618556701029</v>
      </c>
      <c r="I53" s="10">
        <f t="shared" si="9"/>
        <v>7.270646973164137</v>
      </c>
    </row>
    <row r="54" spans="1:9" ht="51.75" customHeight="1" x14ac:dyDescent="0.25">
      <c r="A54" s="3" t="s">
        <v>44</v>
      </c>
      <c r="B54" s="17">
        <f>B56</f>
        <v>17.2</v>
      </c>
      <c r="C54" s="9">
        <f>B54/B89*100</f>
        <v>9.5460095460095457E-2</v>
      </c>
      <c r="D54" s="17">
        <f>SUM(D55:D56)</f>
        <v>2322</v>
      </c>
      <c r="E54" s="9">
        <f>D54/D89*100</f>
        <v>0.3756905254959092</v>
      </c>
      <c r="F54" s="17">
        <f>SUM(F55:F56)</f>
        <v>39.4</v>
      </c>
      <c r="G54" s="9">
        <f>F54/F89*100</f>
        <v>0.20738697672949682</v>
      </c>
      <c r="H54" s="9">
        <f t="shared" si="11"/>
        <v>129.06976744186048</v>
      </c>
      <c r="I54" s="10">
        <f t="shared" si="9"/>
        <v>1.6968130921619293</v>
      </c>
    </row>
    <row r="55" spans="1:9" ht="20.25" customHeight="1" x14ac:dyDescent="0.25">
      <c r="A55" s="3" t="s">
        <v>109</v>
      </c>
      <c r="B55" s="17">
        <v>0</v>
      </c>
      <c r="C55" s="9">
        <f>B55/B89*100</f>
        <v>0</v>
      </c>
      <c r="D55" s="17">
        <v>360</v>
      </c>
      <c r="E55" s="9">
        <f>D55/D89*100</f>
        <v>5.8246593100140964E-2</v>
      </c>
      <c r="F55" s="17">
        <v>0</v>
      </c>
      <c r="G55" s="9">
        <f>F55/F89*100</f>
        <v>0</v>
      </c>
      <c r="H55" s="9" t="e">
        <f t="shared" si="11"/>
        <v>#DIV/0!</v>
      </c>
      <c r="I55" s="10">
        <f t="shared" si="9"/>
        <v>0</v>
      </c>
    </row>
    <row r="56" spans="1:9" ht="66" customHeight="1" x14ac:dyDescent="0.25">
      <c r="A56" s="3" t="s">
        <v>102</v>
      </c>
      <c r="B56" s="17">
        <v>17.2</v>
      </c>
      <c r="C56" s="9">
        <f>B56/B89*100</f>
        <v>9.5460095460095457E-2</v>
      </c>
      <c r="D56" s="17">
        <v>1962</v>
      </c>
      <c r="E56" s="9">
        <f>D56/D89*100</f>
        <v>0.31744393239576824</v>
      </c>
      <c r="F56" s="17">
        <v>39.4</v>
      </c>
      <c r="G56" s="9">
        <f>F56/F89*100</f>
        <v>0.20738697672949682</v>
      </c>
      <c r="H56" s="9">
        <f t="shared" si="11"/>
        <v>129.06976744186048</v>
      </c>
      <c r="I56" s="10">
        <f t="shared" si="9"/>
        <v>2.0081549439347604</v>
      </c>
    </row>
    <row r="57" spans="1:9" ht="26.25" customHeight="1" x14ac:dyDescent="0.25">
      <c r="A57" s="3" t="s">
        <v>45</v>
      </c>
      <c r="B57" s="17">
        <f>SUM(B58:B60)</f>
        <v>718.3</v>
      </c>
      <c r="C57" s="9">
        <f>B57/B89*100</f>
        <v>3.9865689865689862</v>
      </c>
      <c r="D57" s="17">
        <f>SUM(D58:D60)</f>
        <v>31369.599999999999</v>
      </c>
      <c r="E57" s="9">
        <f>D57/D89*100</f>
        <v>5.075478685872727</v>
      </c>
      <c r="F57" s="17">
        <f>SUM(F58:F60)</f>
        <v>1743.6</v>
      </c>
      <c r="G57" s="9">
        <f>F57/F89*100</f>
        <v>9.1776632646078848</v>
      </c>
      <c r="H57" s="9">
        <f t="shared" si="11"/>
        <v>142.73980231101211</v>
      </c>
      <c r="I57" s="10">
        <f t="shared" si="9"/>
        <v>5.5582474752626743</v>
      </c>
    </row>
    <row r="58" spans="1:9" ht="26.25" customHeight="1" x14ac:dyDescent="0.25">
      <c r="A58" s="3" t="s">
        <v>46</v>
      </c>
      <c r="B58" s="17">
        <v>0</v>
      </c>
      <c r="C58" s="9">
        <f>B58/B89*100</f>
        <v>0</v>
      </c>
      <c r="D58" s="17">
        <v>1122.3</v>
      </c>
      <c r="E58" s="9">
        <f>D58/D89*100</f>
        <v>0.18158375398968943</v>
      </c>
      <c r="F58" s="17">
        <v>0</v>
      </c>
      <c r="G58" s="9">
        <f>F58/F89*100</f>
        <v>0</v>
      </c>
      <c r="H58" s="9" t="e">
        <f t="shared" si="11"/>
        <v>#DIV/0!</v>
      </c>
      <c r="I58" s="10">
        <f t="shared" si="9"/>
        <v>0</v>
      </c>
    </row>
    <row r="59" spans="1:9" ht="26.25" customHeight="1" x14ac:dyDescent="0.25">
      <c r="A59" s="3" t="s">
        <v>47</v>
      </c>
      <c r="B59" s="17">
        <v>718.3</v>
      </c>
      <c r="C59" s="9">
        <f>B59/B89*100</f>
        <v>3.9865689865689862</v>
      </c>
      <c r="D59" s="17">
        <v>29107.3</v>
      </c>
      <c r="E59" s="9">
        <f>D59/D89*100</f>
        <v>4.709447387065925</v>
      </c>
      <c r="F59" s="17">
        <v>1743.6</v>
      </c>
      <c r="G59" s="9">
        <f>F59/F89*100</f>
        <v>9.1776632646078848</v>
      </c>
      <c r="H59" s="9">
        <f t="shared" si="11"/>
        <v>142.73980231101211</v>
      </c>
      <c r="I59" s="10">
        <f t="shared" si="9"/>
        <v>5.9902498685896663</v>
      </c>
    </row>
    <row r="60" spans="1:9" ht="26.25" customHeight="1" x14ac:dyDescent="0.25">
      <c r="A60" s="3" t="s">
        <v>48</v>
      </c>
      <c r="B60" s="17">
        <v>0</v>
      </c>
      <c r="C60" s="9">
        <f>B60/B89*100</f>
        <v>0</v>
      </c>
      <c r="D60" s="17">
        <v>1140</v>
      </c>
      <c r="E60" s="9">
        <f>D60/D89*100</f>
        <v>0.18444754481711303</v>
      </c>
      <c r="F60" s="17">
        <v>0</v>
      </c>
      <c r="G60" s="9">
        <f>F60/F89*100</f>
        <v>0</v>
      </c>
      <c r="H60" s="9" t="e">
        <f t="shared" si="11"/>
        <v>#DIV/0!</v>
      </c>
      <c r="I60" s="10">
        <f t="shared" si="9"/>
        <v>0</v>
      </c>
    </row>
    <row r="61" spans="1:9" ht="26.25" customHeight="1" x14ac:dyDescent="0.25">
      <c r="A61" s="3" t="s">
        <v>49</v>
      </c>
      <c r="B61" s="17">
        <f>SUM(B62:B64)</f>
        <v>556.79999999999995</v>
      </c>
      <c r="C61" s="9">
        <f>B61/B89*100</f>
        <v>3.09024309024309</v>
      </c>
      <c r="D61" s="17">
        <f>SUM(D62:D64)</f>
        <v>15891.3</v>
      </c>
      <c r="E61" s="9">
        <f>D61/D89*100</f>
        <v>2.5711502359229721</v>
      </c>
      <c r="F61" s="17">
        <f>SUM(F62:F64)</f>
        <v>856.7</v>
      </c>
      <c r="G61" s="9">
        <f>F61/F89*100</f>
        <v>4.5093508366538062</v>
      </c>
      <c r="H61" s="9">
        <f t="shared" si="11"/>
        <v>53.861350574712674</v>
      </c>
      <c r="I61" s="10">
        <f t="shared" si="9"/>
        <v>5.3910001069767741</v>
      </c>
    </row>
    <row r="62" spans="1:9" ht="15" customHeight="1" x14ac:dyDescent="0.25">
      <c r="A62" s="3" t="s">
        <v>50</v>
      </c>
      <c r="B62" s="17">
        <v>259.60000000000002</v>
      </c>
      <c r="C62" s="9">
        <f>B62/B89*100</f>
        <v>1.4407814407814408</v>
      </c>
      <c r="D62" s="17">
        <v>2597.4</v>
      </c>
      <c r="E62" s="9">
        <f>D62/D89*100</f>
        <v>0.42024916921751704</v>
      </c>
      <c r="F62" s="17">
        <v>401</v>
      </c>
      <c r="G62" s="9">
        <f>F62/F89*100</f>
        <v>2.1107151692519857</v>
      </c>
      <c r="H62" s="9">
        <f t="shared" si="11"/>
        <v>54.468412942989204</v>
      </c>
      <c r="I62" s="10">
        <f t="shared" si="9"/>
        <v>15.438515438515438</v>
      </c>
    </row>
    <row r="63" spans="1:9" ht="15" customHeight="1" x14ac:dyDescent="0.25">
      <c r="A63" s="3" t="s">
        <v>51</v>
      </c>
      <c r="B63" s="17">
        <v>0</v>
      </c>
      <c r="C63" s="9">
        <f>B63/B89*100</f>
        <v>0</v>
      </c>
      <c r="D63" s="17">
        <v>1800</v>
      </c>
      <c r="E63" s="9">
        <f>D63/D89*100</f>
        <v>0.29123296550070482</v>
      </c>
      <c r="F63" s="17">
        <v>0</v>
      </c>
      <c r="G63" s="9">
        <f>F63/F89*100</f>
        <v>0</v>
      </c>
      <c r="H63" s="9" t="e">
        <f t="shared" si="11"/>
        <v>#DIV/0!</v>
      </c>
      <c r="I63" s="10">
        <f t="shared" si="9"/>
        <v>0</v>
      </c>
    </row>
    <row r="64" spans="1:9" ht="15" customHeight="1" x14ac:dyDescent="0.25">
      <c r="A64" s="3" t="s">
        <v>52</v>
      </c>
      <c r="B64" s="17">
        <v>297.2</v>
      </c>
      <c r="C64" s="9">
        <f>B64/B89*100</f>
        <v>1.6494616494616494</v>
      </c>
      <c r="D64" s="17">
        <v>11493.9</v>
      </c>
      <c r="E64" s="9">
        <f>D64/D89*100</f>
        <v>1.8596681012047505</v>
      </c>
      <c r="F64" s="17">
        <v>455.7</v>
      </c>
      <c r="G64" s="9">
        <f>F64/F89*100</f>
        <v>2.3986356674018201</v>
      </c>
      <c r="H64" s="9">
        <f t="shared" si="11"/>
        <v>53.331090174966363</v>
      </c>
      <c r="I64" s="10">
        <f t="shared" si="9"/>
        <v>3.9647117166497012</v>
      </c>
    </row>
    <row r="65" spans="1:9" ht="15" customHeight="1" x14ac:dyDescent="0.25">
      <c r="A65" s="3" t="s">
        <v>53</v>
      </c>
      <c r="B65" s="17">
        <f>SUM(B66:B71)</f>
        <v>11616.8</v>
      </c>
      <c r="C65" s="9">
        <f>B65/B89*100</f>
        <v>64.473304473304466</v>
      </c>
      <c r="D65" s="17">
        <f>SUM(D66:D71)</f>
        <v>406321.99999999994</v>
      </c>
      <c r="E65" s="9">
        <f>D65/D89*100</f>
        <v>65.741311671209644</v>
      </c>
      <c r="F65" s="17">
        <f>SUM(F66:F71)</f>
        <v>10503.6</v>
      </c>
      <c r="G65" s="9">
        <f>F65/F89*100</f>
        <v>55.287051999389426</v>
      </c>
      <c r="H65" s="9">
        <f t="shared" si="11"/>
        <v>-9.5826733696026309</v>
      </c>
      <c r="I65" s="10">
        <f t="shared" si="9"/>
        <v>2.5850433892331699</v>
      </c>
    </row>
    <row r="66" spans="1:9" ht="15" customHeight="1" x14ac:dyDescent="0.25">
      <c r="A66" s="3" t="s">
        <v>54</v>
      </c>
      <c r="B66" s="17">
        <v>3733.4</v>
      </c>
      <c r="C66" s="9">
        <f>B66/B89*100</f>
        <v>20.720390720390721</v>
      </c>
      <c r="D66" s="17">
        <v>150250.29999999999</v>
      </c>
      <c r="E66" s="9">
        <f>D66/D89*100</f>
        <v>24.309911353539189</v>
      </c>
      <c r="F66" s="17">
        <v>3028.4</v>
      </c>
      <c r="G66" s="9">
        <f>F66/F89*100</f>
        <v>15.940373612375847</v>
      </c>
      <c r="H66" s="9">
        <f t="shared" si="11"/>
        <v>-18.883591364439923</v>
      </c>
      <c r="I66" s="10">
        <f t="shared" ref="I66:I102" si="12">F66/D66*100</f>
        <v>2.0155700188285817</v>
      </c>
    </row>
    <row r="67" spans="1:9" ht="15" customHeight="1" x14ac:dyDescent="0.25">
      <c r="A67" s="3" t="s">
        <v>55</v>
      </c>
      <c r="B67" s="17">
        <v>6602.5</v>
      </c>
      <c r="C67" s="9">
        <f>B67/B89*100</f>
        <v>36.643911643911643</v>
      </c>
      <c r="D67" s="17">
        <v>223264.4</v>
      </c>
      <c r="E67" s="9">
        <f>D67/D89*100</f>
        <v>36.123307390408641</v>
      </c>
      <c r="F67" s="17">
        <v>6012.1</v>
      </c>
      <c r="G67" s="9">
        <f>F67/F89*100</f>
        <v>31.645463015111879</v>
      </c>
      <c r="H67" s="9">
        <f t="shared" si="11"/>
        <v>-8.9420673987126094</v>
      </c>
      <c r="I67" s="10">
        <f t="shared" si="12"/>
        <v>2.692816230442471</v>
      </c>
    </row>
    <row r="68" spans="1:9" ht="26.25" customHeight="1" x14ac:dyDescent="0.25">
      <c r="A68" s="3" t="s">
        <v>56</v>
      </c>
      <c r="B68" s="17">
        <v>1280.9000000000001</v>
      </c>
      <c r="C68" s="9">
        <f>B68/B89*100</f>
        <v>7.1090021090021089</v>
      </c>
      <c r="D68" s="17">
        <v>30879.3</v>
      </c>
      <c r="E68" s="9">
        <f>D68/D89*100</f>
        <v>4.9961500619921742</v>
      </c>
      <c r="F68" s="17">
        <v>1446.1</v>
      </c>
      <c r="G68" s="9">
        <f>F68/F89*100</f>
        <v>7.6117336814346546</v>
      </c>
      <c r="H68" s="9">
        <f t="shared" si="11"/>
        <v>12.897181669138874</v>
      </c>
      <c r="I68" s="10">
        <f t="shared" si="12"/>
        <v>4.6830724789745881</v>
      </c>
    </row>
    <row r="69" spans="1:9" ht="36.75" customHeight="1" x14ac:dyDescent="0.25">
      <c r="A69" s="3" t="s">
        <v>57</v>
      </c>
      <c r="B69" s="17">
        <v>0</v>
      </c>
      <c r="C69" s="9">
        <f>B69/B89*100</f>
        <v>0</v>
      </c>
      <c r="D69" s="17">
        <v>413</v>
      </c>
      <c r="E69" s="9">
        <f>D69/D89*100</f>
        <v>6.6821785973217265E-2</v>
      </c>
      <c r="F69" s="17">
        <v>0</v>
      </c>
      <c r="G69" s="9">
        <f>F69/F89*100</f>
        <v>0</v>
      </c>
      <c r="H69" s="9" t="e">
        <f t="shared" si="11"/>
        <v>#DIV/0!</v>
      </c>
      <c r="I69" s="10">
        <f t="shared" si="12"/>
        <v>0</v>
      </c>
    </row>
    <row r="70" spans="1:9" ht="15" customHeight="1" x14ac:dyDescent="0.25">
      <c r="A70" s="3" t="s">
        <v>58</v>
      </c>
      <c r="B70" s="17">
        <v>0</v>
      </c>
      <c r="C70" s="9">
        <f>B70/B89*100</f>
        <v>0</v>
      </c>
      <c r="D70" s="17">
        <v>180</v>
      </c>
      <c r="E70" s="9">
        <f>D70/D89*100</f>
        <v>2.9123296550070482E-2</v>
      </c>
      <c r="F70" s="17">
        <v>17</v>
      </c>
      <c r="G70" s="9">
        <f>F70/F89*100</f>
        <v>8.9481690467041783E-2</v>
      </c>
      <c r="H70" s="9" t="e">
        <f t="shared" si="11"/>
        <v>#DIV/0!</v>
      </c>
      <c r="I70" s="10">
        <f t="shared" si="12"/>
        <v>9.4444444444444446</v>
      </c>
    </row>
    <row r="71" spans="1:9" ht="26.25" customHeight="1" x14ac:dyDescent="0.25">
      <c r="A71" s="3" t="s">
        <v>59</v>
      </c>
      <c r="B71" s="17">
        <v>0</v>
      </c>
      <c r="C71" s="9">
        <f>B71/B89*100</f>
        <v>0</v>
      </c>
      <c r="D71" s="17">
        <v>1335</v>
      </c>
      <c r="E71" s="9">
        <f>D71/D89*100</f>
        <v>0.21599778274635609</v>
      </c>
      <c r="F71" s="17">
        <v>0</v>
      </c>
      <c r="G71" s="9">
        <f>F71/F89*100</f>
        <v>0</v>
      </c>
      <c r="H71" s="9" t="e">
        <f t="shared" si="11"/>
        <v>#DIV/0!</v>
      </c>
      <c r="I71" s="10">
        <f t="shared" si="12"/>
        <v>0</v>
      </c>
    </row>
    <row r="72" spans="1:9" ht="26.25" customHeight="1" x14ac:dyDescent="0.25">
      <c r="A72" s="3" t="s">
        <v>60</v>
      </c>
      <c r="B72" s="17">
        <f>B73</f>
        <v>1530.9</v>
      </c>
      <c r="C72" s="9">
        <f>B72/B89*100</f>
        <v>8.4965034965034967</v>
      </c>
      <c r="D72" s="17">
        <f>D73</f>
        <v>41194.1</v>
      </c>
      <c r="E72" s="9">
        <f>D72/D89*100</f>
        <v>6.6650443911847681</v>
      </c>
      <c r="F72" s="17">
        <f>F73</f>
        <v>1667.3</v>
      </c>
      <c r="G72" s="9">
        <f>F72/F89*100</f>
        <v>8.7760483832763985</v>
      </c>
      <c r="H72" s="9">
        <f t="shared" si="11"/>
        <v>8.9097916258409953</v>
      </c>
      <c r="I72" s="10">
        <f t="shared" si="12"/>
        <v>4.0474242670673712</v>
      </c>
    </row>
    <row r="73" spans="1:9" ht="15" customHeight="1" x14ac:dyDescent="0.25">
      <c r="A73" s="3" t="s">
        <v>61</v>
      </c>
      <c r="B73" s="17">
        <v>1530.9</v>
      </c>
      <c r="C73" s="9">
        <f>B73/B89*100</f>
        <v>8.4965034965034967</v>
      </c>
      <c r="D73" s="17">
        <v>41194.1</v>
      </c>
      <c r="E73" s="9">
        <f>D73/D89*100</f>
        <v>6.6650443911847681</v>
      </c>
      <c r="F73" s="17">
        <v>1667.3</v>
      </c>
      <c r="G73" s="9">
        <f>F73/F89*100</f>
        <v>8.7760483832763985</v>
      </c>
      <c r="H73" s="9">
        <f t="shared" si="11"/>
        <v>8.9097916258409953</v>
      </c>
      <c r="I73" s="10">
        <f t="shared" si="12"/>
        <v>4.0474242670673712</v>
      </c>
    </row>
    <row r="74" spans="1:9" ht="15" customHeight="1" x14ac:dyDescent="0.25">
      <c r="A74" s="3" t="s">
        <v>62</v>
      </c>
      <c r="B74" s="17">
        <f>SUM(B75:B78)</f>
        <v>559.79999999999995</v>
      </c>
      <c r="C74" s="9">
        <f>B74/B89*100</f>
        <v>3.1068931068931067</v>
      </c>
      <c r="D74" s="17">
        <f>SUM(D75:D78)</f>
        <v>21379.7</v>
      </c>
      <c r="E74" s="9">
        <f>D74/D89*100</f>
        <v>3.4591519069530103</v>
      </c>
      <c r="F74" s="17">
        <f>SUM(F75:F78)</f>
        <v>618.1</v>
      </c>
      <c r="G74" s="9">
        <f>F74/F89*100</f>
        <v>3.2534489928046195</v>
      </c>
      <c r="H74" s="9">
        <f t="shared" si="11"/>
        <v>10.414433726330842</v>
      </c>
      <c r="I74" s="10">
        <f t="shared" si="12"/>
        <v>2.891060211321955</v>
      </c>
    </row>
    <row r="75" spans="1:9" ht="15" customHeight="1" x14ac:dyDescent="0.25">
      <c r="A75" s="3" t="s">
        <v>63</v>
      </c>
      <c r="B75" s="17">
        <v>225.7</v>
      </c>
      <c r="C75" s="9">
        <f>B75/B89*100</f>
        <v>1.2526362526362527</v>
      </c>
      <c r="D75" s="17">
        <v>4315.3</v>
      </c>
      <c r="E75" s="9">
        <f>D75/D89*100</f>
        <v>0.69819867556955073</v>
      </c>
      <c r="F75" s="17">
        <v>335.6</v>
      </c>
      <c r="G75" s="9">
        <f>F75/F89*100</f>
        <v>1.7664738423964252</v>
      </c>
      <c r="H75" s="9">
        <f t="shared" si="11"/>
        <v>48.692955250332318</v>
      </c>
      <c r="I75" s="10">
        <f t="shared" si="12"/>
        <v>7.776979584269923</v>
      </c>
    </row>
    <row r="76" spans="1:9" ht="26.25" customHeight="1" x14ac:dyDescent="0.25">
      <c r="A76" s="3" t="s">
        <v>64</v>
      </c>
      <c r="B76" s="17">
        <v>0</v>
      </c>
      <c r="C76" s="9">
        <f>B76/B89*100</f>
        <v>0</v>
      </c>
      <c r="D76" s="17">
        <v>7574.4</v>
      </c>
      <c r="E76" s="9">
        <f>D76/D89*100</f>
        <v>1.2255083188269658</v>
      </c>
      <c r="F76" s="17">
        <v>5</v>
      </c>
      <c r="G76" s="9">
        <f>F76/F89*100</f>
        <v>2.6318144255012294E-2</v>
      </c>
      <c r="H76" s="9" t="e">
        <f t="shared" si="11"/>
        <v>#DIV/0!</v>
      </c>
      <c r="I76" s="10">
        <f t="shared" si="12"/>
        <v>6.6011829319814114E-2</v>
      </c>
    </row>
    <row r="77" spans="1:9" ht="15" customHeight="1" x14ac:dyDescent="0.25">
      <c r="A77" s="3" t="s">
        <v>65</v>
      </c>
      <c r="B77" s="17">
        <v>316.8</v>
      </c>
      <c r="C77" s="9">
        <f>B77/B89*100</f>
        <v>1.7582417582417582</v>
      </c>
      <c r="D77" s="17">
        <v>8197.7999999999993</v>
      </c>
      <c r="E77" s="9">
        <f>D77/D89*100</f>
        <v>1.3263720025453765</v>
      </c>
      <c r="F77" s="17">
        <v>264.60000000000002</v>
      </c>
      <c r="G77" s="9">
        <f>F77/F89*100</f>
        <v>1.3927561939752506</v>
      </c>
      <c r="H77" s="9">
        <f t="shared" si="11"/>
        <v>-16.47727272727272</v>
      </c>
      <c r="I77" s="10">
        <f t="shared" si="12"/>
        <v>3.2276952353070341</v>
      </c>
    </row>
    <row r="78" spans="1:9" ht="26.25" customHeight="1" x14ac:dyDescent="0.25">
      <c r="A78" s="3" t="s">
        <v>66</v>
      </c>
      <c r="B78" s="17">
        <v>17.3</v>
      </c>
      <c r="C78" s="9">
        <f>B78/B89*100</f>
        <v>9.6015096015096016E-2</v>
      </c>
      <c r="D78" s="17">
        <v>1292.2</v>
      </c>
      <c r="E78" s="9">
        <f>D78/D89*100</f>
        <v>0.20907291001111711</v>
      </c>
      <c r="F78" s="17">
        <v>12.9</v>
      </c>
      <c r="G78" s="9">
        <f>F78/F89*100</f>
        <v>6.7900812177931716E-2</v>
      </c>
      <c r="H78" s="9">
        <f t="shared" si="11"/>
        <v>-25.433526011560687</v>
      </c>
      <c r="I78" s="10">
        <f t="shared" si="12"/>
        <v>0.9982974771707166</v>
      </c>
    </row>
    <row r="79" spans="1:9" ht="26.25" customHeight="1" x14ac:dyDescent="0.25">
      <c r="A79" s="3" t="s">
        <v>67</v>
      </c>
      <c r="B79" s="17">
        <f>SUM(B80:B81)</f>
        <v>262</v>
      </c>
      <c r="C79" s="9">
        <f>B79/B89*100</f>
        <v>1.4541014541014541</v>
      </c>
      <c r="D79" s="17">
        <f>SUM(D80:D81)</f>
        <v>7428</v>
      </c>
      <c r="E79" s="9">
        <f>D79/D89*100</f>
        <v>1.201821370966242</v>
      </c>
      <c r="F79" s="17">
        <f>SUM(F80:F81)</f>
        <v>318.5</v>
      </c>
      <c r="G79" s="9">
        <f>F79/F89*100</f>
        <v>1.6764657890442829</v>
      </c>
      <c r="H79" s="9">
        <f t="shared" si="11"/>
        <v>21.564885496183209</v>
      </c>
      <c r="I79" s="10">
        <f t="shared" si="12"/>
        <v>4.2878298330640812</v>
      </c>
    </row>
    <row r="80" spans="1:9" ht="15" customHeight="1" x14ac:dyDescent="0.25">
      <c r="A80" s="3" t="s">
        <v>68</v>
      </c>
      <c r="B80" s="17">
        <v>22.5</v>
      </c>
      <c r="C80" s="9">
        <f>B80/B89*100</f>
        <v>0.12487512487512488</v>
      </c>
      <c r="D80" s="17">
        <v>510</v>
      </c>
      <c r="E80" s="9">
        <f>D80/D89*100</f>
        <v>8.2516006891866361E-2</v>
      </c>
      <c r="F80" s="17">
        <v>5.8</v>
      </c>
      <c r="G80" s="9">
        <f>F80/F89*100</f>
        <v>3.0529047335814255E-2</v>
      </c>
      <c r="H80" s="9">
        <f t="shared" si="11"/>
        <v>-74.222222222222229</v>
      </c>
      <c r="I80" s="10">
        <f t="shared" si="12"/>
        <v>1.1372549019607843</v>
      </c>
    </row>
    <row r="81" spans="1:10" ht="15" customHeight="1" x14ac:dyDescent="0.25">
      <c r="A81" s="3" t="s">
        <v>69</v>
      </c>
      <c r="B81" s="17">
        <v>239.5</v>
      </c>
      <c r="C81" s="9">
        <f>B81/B89*100</f>
        <v>1.3292263292263291</v>
      </c>
      <c r="D81" s="17">
        <v>6918</v>
      </c>
      <c r="E81" s="9">
        <f>D81/D89*100</f>
        <v>1.1193053640743755</v>
      </c>
      <c r="F81" s="17">
        <v>312.7</v>
      </c>
      <c r="G81" s="9">
        <f>F81/F89*100</f>
        <v>1.6459367417084685</v>
      </c>
      <c r="H81" s="9">
        <f t="shared" si="11"/>
        <v>30.563674321503129</v>
      </c>
      <c r="I81" s="10">
        <f t="shared" si="12"/>
        <v>4.5200925122867881</v>
      </c>
    </row>
    <row r="82" spans="1:10" ht="26.25" customHeight="1" x14ac:dyDescent="0.25">
      <c r="A82" s="3" t="s">
        <v>70</v>
      </c>
      <c r="B82" s="17">
        <f>B83</f>
        <v>74.2</v>
      </c>
      <c r="C82" s="9">
        <f>B82/B89*100</f>
        <v>0.41181041181041184</v>
      </c>
      <c r="D82" s="17">
        <f>D83</f>
        <v>1150</v>
      </c>
      <c r="E82" s="9">
        <f>D82/D89*100</f>
        <v>0.18606550573656142</v>
      </c>
      <c r="F82" s="17">
        <f>F83</f>
        <v>95.8</v>
      </c>
      <c r="G82" s="9">
        <f>F82/F89*100</f>
        <v>0.5042556439260355</v>
      </c>
      <c r="H82" s="9">
        <f t="shared" si="11"/>
        <v>29.110512129380055</v>
      </c>
      <c r="I82" s="10">
        <f t="shared" si="12"/>
        <v>8.3304347826086946</v>
      </c>
    </row>
    <row r="83" spans="1:10" ht="26.25" customHeight="1" x14ac:dyDescent="0.25">
      <c r="A83" s="3" t="s">
        <v>71</v>
      </c>
      <c r="B83" s="17">
        <v>74.2</v>
      </c>
      <c r="C83" s="9">
        <f>B83/B89*100</f>
        <v>0.41181041181041184</v>
      </c>
      <c r="D83" s="17">
        <v>1150</v>
      </c>
      <c r="E83" s="9">
        <f>D83/D89*100</f>
        <v>0.18606550573656142</v>
      </c>
      <c r="F83" s="17">
        <v>95.8</v>
      </c>
      <c r="G83" s="9">
        <f>F83/F89*100</f>
        <v>0.5042556439260355</v>
      </c>
      <c r="H83" s="9">
        <f t="shared" si="11"/>
        <v>29.110512129380055</v>
      </c>
      <c r="I83" s="10">
        <f t="shared" si="12"/>
        <v>8.3304347826086946</v>
      </c>
    </row>
    <row r="84" spans="1:10" ht="39" customHeight="1" x14ac:dyDescent="0.25">
      <c r="A84" s="3" t="s">
        <v>72</v>
      </c>
      <c r="B84" s="17">
        <f>B85</f>
        <v>0</v>
      </c>
      <c r="C84" s="9">
        <f>B84/B89*100</f>
        <v>0</v>
      </c>
      <c r="D84" s="17">
        <f>D85</f>
        <v>737.1</v>
      </c>
      <c r="E84" s="9">
        <f>D84/D89*100</f>
        <v>0.11925989937253863</v>
      </c>
      <c r="F84" s="17">
        <f>F85</f>
        <v>0</v>
      </c>
      <c r="G84" s="9">
        <f>F84/F89*100</f>
        <v>0</v>
      </c>
      <c r="H84" s="9" t="e">
        <f t="shared" si="11"/>
        <v>#DIV/0!</v>
      </c>
      <c r="I84" s="10">
        <f t="shared" si="12"/>
        <v>0</v>
      </c>
    </row>
    <row r="85" spans="1:10" ht="39" customHeight="1" x14ac:dyDescent="0.25">
      <c r="A85" s="3" t="s">
        <v>73</v>
      </c>
      <c r="B85" s="17">
        <v>0</v>
      </c>
      <c r="C85" s="9">
        <f>B85/B89*100</f>
        <v>0</v>
      </c>
      <c r="D85" s="17">
        <v>737.1</v>
      </c>
      <c r="E85" s="9">
        <f>D85/D89*100</f>
        <v>0.11925989937253863</v>
      </c>
      <c r="F85" s="17">
        <v>0</v>
      </c>
      <c r="G85" s="9">
        <f>F85/F89*100</f>
        <v>0</v>
      </c>
      <c r="H85" s="9" t="e">
        <f t="shared" si="11"/>
        <v>#DIV/0!</v>
      </c>
      <c r="I85" s="10">
        <f t="shared" si="12"/>
        <v>0</v>
      </c>
    </row>
    <row r="86" spans="1:10" ht="90" customHeight="1" x14ac:dyDescent="0.25">
      <c r="A86" s="3" t="s">
        <v>74</v>
      </c>
      <c r="B86" s="17">
        <f>SUM(B87:B88)</f>
        <v>0</v>
      </c>
      <c r="C86" s="9">
        <f>B86/B89*100</f>
        <v>0</v>
      </c>
      <c r="D86" s="17">
        <f>SUM(D87:D88)</f>
        <v>1375.9</v>
      </c>
      <c r="E86" s="9">
        <f>D86/D89*100</f>
        <v>0.22261524290689985</v>
      </c>
      <c r="F86" s="17">
        <f>SUM(F87:F88)</f>
        <v>0</v>
      </c>
      <c r="G86" s="9">
        <f>F86/F89*100</f>
        <v>0</v>
      </c>
      <c r="H86" s="9" t="e">
        <f t="shared" si="11"/>
        <v>#DIV/0!</v>
      </c>
      <c r="I86" s="10">
        <f t="shared" si="12"/>
        <v>0</v>
      </c>
    </row>
    <row r="87" spans="1:10" ht="70.5" customHeight="1" x14ac:dyDescent="0.25">
      <c r="A87" s="3" t="s">
        <v>75</v>
      </c>
      <c r="B87" s="17">
        <v>0</v>
      </c>
      <c r="C87" s="9"/>
      <c r="D87" s="17">
        <v>0</v>
      </c>
      <c r="E87" s="9"/>
      <c r="F87" s="17">
        <v>0</v>
      </c>
      <c r="G87" s="9"/>
      <c r="H87" s="9"/>
      <c r="I87" s="10"/>
    </row>
    <row r="88" spans="1:10" ht="26.25" customHeight="1" x14ac:dyDescent="0.25">
      <c r="A88" s="3" t="s">
        <v>76</v>
      </c>
      <c r="B88" s="17">
        <v>0</v>
      </c>
      <c r="C88" s="9">
        <f>B88/B89*100</f>
        <v>0</v>
      </c>
      <c r="D88" s="17">
        <v>1375.9</v>
      </c>
      <c r="E88" s="9">
        <f t="shared" ref="E88:G88" si="13">D88/D89*100</f>
        <v>0.22261524290689985</v>
      </c>
      <c r="F88" s="17">
        <v>0</v>
      </c>
      <c r="G88" s="9">
        <f t="shared" si="13"/>
        <v>0</v>
      </c>
      <c r="H88" s="9" t="e">
        <f t="shared" si="11"/>
        <v>#DIV/0!</v>
      </c>
      <c r="I88" s="10">
        <f t="shared" si="12"/>
        <v>0</v>
      </c>
    </row>
    <row r="89" spans="1:10" s="14" customFormat="1" ht="15" customHeight="1" x14ac:dyDescent="0.25">
      <c r="A89" s="12" t="s">
        <v>77</v>
      </c>
      <c r="B89" s="16">
        <f>B43+B52+B54+B57+B61+B65+B72+B74+B79+B82+B84+B86</f>
        <v>18018</v>
      </c>
      <c r="C89" s="13">
        <f>C43+C52+C54+C57+C61+C65+C72+C74+C79+C82+C84+C86</f>
        <v>99.999999999999986</v>
      </c>
      <c r="D89" s="16">
        <f>D43+D52+D54+D57+D61+D65+D72+D74+D79+D82+D84+D86</f>
        <v>618061.89999999979</v>
      </c>
      <c r="E89" s="13"/>
      <c r="F89" s="16">
        <f>F43+F52+F54+F57+F61+F65+F72+F74+F79+F82+F84+F86</f>
        <v>18998.3</v>
      </c>
      <c r="G89" s="13"/>
      <c r="H89" s="9">
        <f t="shared" si="11"/>
        <v>5.4406704406704449</v>
      </c>
      <c r="I89" s="10">
        <f t="shared" si="12"/>
        <v>3.0738506935955776</v>
      </c>
    </row>
    <row r="90" spans="1:10" ht="115.5" customHeight="1" x14ac:dyDescent="0.25">
      <c r="A90" s="3" t="s">
        <v>78</v>
      </c>
      <c r="B90" s="17">
        <v>6274.3</v>
      </c>
      <c r="C90" s="9">
        <f>B90/B89*100</f>
        <v>34.822399822399824</v>
      </c>
      <c r="D90" s="17">
        <v>215576.8</v>
      </c>
      <c r="E90" s="9">
        <f t="shared" ref="E90:G90" si="14">D90/D89*100</f>
        <v>34.879483753973517</v>
      </c>
      <c r="F90" s="17">
        <v>5536</v>
      </c>
      <c r="G90" s="9">
        <f t="shared" si="14"/>
        <v>29.139449319149609</v>
      </c>
      <c r="H90" s="9">
        <f t="shared" si="11"/>
        <v>-11.767049710724706</v>
      </c>
      <c r="I90" s="10">
        <f t="shared" si="12"/>
        <v>2.5679943296310177</v>
      </c>
      <c r="J90" s="18"/>
    </row>
    <row r="91" spans="1:10" ht="51.75" customHeight="1" x14ac:dyDescent="0.25">
      <c r="A91" s="3" t="s">
        <v>79</v>
      </c>
      <c r="B91" s="17">
        <v>2031.6</v>
      </c>
      <c r="C91" s="9">
        <f>B91/B89*100</f>
        <v>11.275391275391275</v>
      </c>
      <c r="D91" s="17">
        <v>98506.2</v>
      </c>
      <c r="E91" s="9">
        <f t="shared" ref="E91:G91" si="15">D91/D89*100</f>
        <v>15.937918192336403</v>
      </c>
      <c r="F91" s="17">
        <v>4248.3999999999996</v>
      </c>
      <c r="G91" s="9">
        <f t="shared" si="15"/>
        <v>22.362000810598843</v>
      </c>
      <c r="H91" s="9">
        <f t="shared" si="11"/>
        <v>109.11596771017918</v>
      </c>
      <c r="I91" s="10">
        <f t="shared" si="12"/>
        <v>4.312824979544434</v>
      </c>
    </row>
    <row r="92" spans="1:10" ht="26.25" customHeight="1" x14ac:dyDescent="0.25">
      <c r="A92" s="3" t="s">
        <v>80</v>
      </c>
      <c r="B92" s="17">
        <v>432.2</v>
      </c>
      <c r="C92" s="9">
        <f>B92/B89*100</f>
        <v>2.3987123987123984</v>
      </c>
      <c r="D92" s="17">
        <v>8383.9</v>
      </c>
      <c r="E92" s="9">
        <f t="shared" ref="E92:G92" si="16">D92/D89*100</f>
        <v>1.3564822552563105</v>
      </c>
      <c r="F92" s="17">
        <v>582.6</v>
      </c>
      <c r="G92" s="9">
        <f t="shared" si="16"/>
        <v>3.0665901685940322</v>
      </c>
      <c r="H92" s="9">
        <f t="shared" si="11"/>
        <v>34.79870430356317</v>
      </c>
      <c r="I92" s="10">
        <f t="shared" si="12"/>
        <v>6.9490332661410568</v>
      </c>
    </row>
    <row r="93" spans="1:10" ht="51.75" customHeight="1" x14ac:dyDescent="0.25">
      <c r="A93" s="3" t="s">
        <v>81</v>
      </c>
      <c r="B93" s="17">
        <v>0</v>
      </c>
      <c r="C93" s="9">
        <f>B93/B89*100</f>
        <v>0</v>
      </c>
      <c r="D93" s="17">
        <v>4879</v>
      </c>
      <c r="E93" s="9">
        <f t="shared" ref="E93:G93" si="17">D93/D89*100</f>
        <v>0.78940313259885475</v>
      </c>
      <c r="F93" s="17">
        <v>0</v>
      </c>
      <c r="G93" s="9">
        <f t="shared" si="17"/>
        <v>0</v>
      </c>
      <c r="H93" s="9" t="e">
        <f t="shared" si="11"/>
        <v>#DIV/0!</v>
      </c>
      <c r="I93" s="10">
        <f t="shared" si="12"/>
        <v>0</v>
      </c>
    </row>
    <row r="94" spans="1:10" ht="15" customHeight="1" x14ac:dyDescent="0.25">
      <c r="A94" s="3" t="s">
        <v>82</v>
      </c>
      <c r="B94" s="17">
        <v>0</v>
      </c>
      <c r="C94" s="9">
        <f>B94/B89*100</f>
        <v>0</v>
      </c>
      <c r="D94" s="17">
        <v>1515.3</v>
      </c>
      <c r="E94" s="9">
        <f t="shared" ref="E94:G94" si="18">D94/D89*100</f>
        <v>0.24516961812401</v>
      </c>
      <c r="F94" s="17">
        <v>0</v>
      </c>
      <c r="G94" s="9">
        <f t="shared" si="18"/>
        <v>0</v>
      </c>
      <c r="H94" s="9" t="e">
        <f t="shared" si="11"/>
        <v>#DIV/0!</v>
      </c>
      <c r="I94" s="10">
        <f t="shared" si="12"/>
        <v>0</v>
      </c>
      <c r="J94" s="18"/>
    </row>
    <row r="95" spans="1:10" ht="51.75" customHeight="1" x14ac:dyDescent="0.25">
      <c r="A95" s="3" t="s">
        <v>83</v>
      </c>
      <c r="B95" s="17">
        <v>6235.8</v>
      </c>
      <c r="C95" s="9">
        <f>B95/B89*100</f>
        <v>34.608724608724614</v>
      </c>
      <c r="D95" s="17">
        <v>275425.2</v>
      </c>
      <c r="E95" s="9">
        <f t="shared" ref="E95:G95" si="19">D95/D89*100</f>
        <v>44.562720983124848</v>
      </c>
      <c r="F95" s="17">
        <v>8619.4</v>
      </c>
      <c r="G95" s="9">
        <f t="shared" si="19"/>
        <v>45.369322518330584</v>
      </c>
      <c r="H95" s="9">
        <f t="shared" si="11"/>
        <v>38.224445941178345</v>
      </c>
      <c r="I95" s="10">
        <f t="shared" si="12"/>
        <v>3.1294885144859652</v>
      </c>
    </row>
    <row r="96" spans="1:10" ht="42" customHeight="1" x14ac:dyDescent="0.25">
      <c r="A96" s="3" t="s">
        <v>84</v>
      </c>
      <c r="B96" s="17">
        <v>335.7</v>
      </c>
      <c r="C96" s="9">
        <f>B96/B89*100</f>
        <v>1.863136863136863</v>
      </c>
      <c r="D96" s="17">
        <v>737.1</v>
      </c>
      <c r="E96" s="9">
        <f t="shared" ref="E96:G96" si="20">D96/D89*100</f>
        <v>0.11925989937253863</v>
      </c>
      <c r="F96" s="17">
        <v>0</v>
      </c>
      <c r="G96" s="9">
        <f t="shared" si="20"/>
        <v>0</v>
      </c>
      <c r="H96" s="9">
        <f t="shared" si="11"/>
        <v>-100</v>
      </c>
      <c r="I96" s="10">
        <f t="shared" si="12"/>
        <v>0</v>
      </c>
    </row>
    <row r="97" spans="1:9" ht="15" customHeight="1" x14ac:dyDescent="0.25">
      <c r="A97" s="3" t="s">
        <v>85</v>
      </c>
      <c r="B97" s="17">
        <f>SUM(B98:B102)</f>
        <v>200.2</v>
      </c>
      <c r="C97" s="9">
        <f>B97/B89*100</f>
        <v>1.1111111111111109</v>
      </c>
      <c r="D97" s="17">
        <f>SUM(D98:D102)</f>
        <v>13038.4</v>
      </c>
      <c r="E97" s="9">
        <f t="shared" ref="E97:G97" si="21">D97/D89*100</f>
        <v>2.1095621652135499</v>
      </c>
      <c r="F97" s="17">
        <f>SUM(F98:F102)</f>
        <v>11.9</v>
      </c>
      <c r="G97" s="9">
        <f t="shared" si="21"/>
        <v>6.263718332692926E-2</v>
      </c>
      <c r="H97" s="9">
        <f t="shared" si="11"/>
        <v>-94.055944055944053</v>
      </c>
      <c r="I97" s="10">
        <f t="shared" si="12"/>
        <v>9.1268867345686594E-2</v>
      </c>
    </row>
    <row r="98" spans="1:9" ht="77.25" customHeight="1" x14ac:dyDescent="0.25">
      <c r="A98" s="3" t="s">
        <v>86</v>
      </c>
      <c r="B98" s="17">
        <v>0</v>
      </c>
      <c r="C98" s="9">
        <f>B98/B89*100</f>
        <v>0</v>
      </c>
      <c r="D98" s="17">
        <v>2100</v>
      </c>
      <c r="E98" s="9">
        <f t="shared" ref="E98:G98" si="22">D98/D89*100</f>
        <v>0.33977179308415562</v>
      </c>
      <c r="F98" s="17">
        <v>0</v>
      </c>
      <c r="G98" s="9">
        <f t="shared" si="22"/>
        <v>0</v>
      </c>
      <c r="H98" s="9" t="e">
        <f t="shared" si="11"/>
        <v>#DIV/0!</v>
      </c>
      <c r="I98" s="10">
        <f t="shared" si="12"/>
        <v>0</v>
      </c>
    </row>
    <row r="99" spans="1:9" ht="15" customHeight="1" x14ac:dyDescent="0.25">
      <c r="A99" s="3" t="s">
        <v>87</v>
      </c>
      <c r="B99" s="17">
        <v>169.2</v>
      </c>
      <c r="C99" s="9">
        <f>B99/B89*100</f>
        <v>0.93906093906093902</v>
      </c>
      <c r="D99" s="17">
        <v>9.6</v>
      </c>
      <c r="E99" s="9">
        <f>D99/D89*100</f>
        <v>1.5532424826704254E-3</v>
      </c>
      <c r="F99" s="17">
        <v>0</v>
      </c>
      <c r="G99" s="9">
        <f>F99/F89*100</f>
        <v>0</v>
      </c>
      <c r="H99" s="9">
        <f t="shared" si="11"/>
        <v>-100</v>
      </c>
      <c r="I99" s="10">
        <f t="shared" si="12"/>
        <v>0</v>
      </c>
    </row>
    <row r="100" spans="1:9" ht="26.25" customHeight="1" x14ac:dyDescent="0.25">
      <c r="A100" s="3" t="s">
        <v>88</v>
      </c>
      <c r="B100" s="17">
        <v>31</v>
      </c>
      <c r="C100" s="9">
        <f>B100/B89*100</f>
        <v>0.17205017205017206</v>
      </c>
      <c r="D100" s="17">
        <v>828.8</v>
      </c>
      <c r="E100" s="9">
        <f>D100/D89*100</f>
        <v>0.13409660100388007</v>
      </c>
      <c r="F100" s="17">
        <v>11.9</v>
      </c>
      <c r="G100" s="9">
        <f>F100/F89*100</f>
        <v>6.263718332692926E-2</v>
      </c>
      <c r="H100" s="9">
        <f t="shared" si="11"/>
        <v>-61.612903225806448</v>
      </c>
      <c r="I100" s="10">
        <f t="shared" si="12"/>
        <v>1.435810810810811</v>
      </c>
    </row>
    <row r="101" spans="1:9" ht="15" customHeight="1" x14ac:dyDescent="0.25">
      <c r="A101" s="3" t="s">
        <v>89</v>
      </c>
      <c r="B101" s="17">
        <v>0</v>
      </c>
      <c r="C101" s="9">
        <f>B101/B89*100</f>
        <v>0</v>
      </c>
      <c r="D101" s="17">
        <v>10100</v>
      </c>
      <c r="E101" s="9">
        <f>D101/D89*100</f>
        <v>1.6341405286428436</v>
      </c>
      <c r="F101" s="17">
        <v>0</v>
      </c>
      <c r="G101" s="9">
        <f>F101/F89*100</f>
        <v>0</v>
      </c>
      <c r="H101" s="9" t="e">
        <f t="shared" si="11"/>
        <v>#DIV/0!</v>
      </c>
      <c r="I101" s="10">
        <f t="shared" si="12"/>
        <v>0</v>
      </c>
    </row>
    <row r="102" spans="1:9" ht="15" customHeight="1" x14ac:dyDescent="0.25">
      <c r="A102" s="3" t="s">
        <v>90</v>
      </c>
      <c r="B102" s="17">
        <v>0</v>
      </c>
      <c r="C102" s="9">
        <f>B102/B89*100</f>
        <v>0</v>
      </c>
      <c r="D102" s="17">
        <v>0</v>
      </c>
      <c r="E102" s="9">
        <f>D102/D89*100</f>
        <v>0</v>
      </c>
      <c r="F102" s="17">
        <v>0</v>
      </c>
      <c r="G102" s="9">
        <f>F102/F89*100</f>
        <v>0</v>
      </c>
      <c r="H102" s="9" t="e">
        <f t="shared" si="11"/>
        <v>#DIV/0!</v>
      </c>
      <c r="I102" s="10" t="e">
        <f t="shared" si="12"/>
        <v>#DIV/0!</v>
      </c>
    </row>
    <row r="103" spans="1:9" ht="26.25" customHeight="1" x14ac:dyDescent="0.25">
      <c r="A103" s="3" t="s">
        <v>91</v>
      </c>
      <c r="B103" s="17">
        <f>B42-B89</f>
        <v>3579</v>
      </c>
      <c r="C103" s="9"/>
      <c r="D103" s="17">
        <f>D42-D89</f>
        <v>-17960.89999999979</v>
      </c>
      <c r="E103" s="9"/>
      <c r="F103" s="17">
        <f>F42-F89</f>
        <v>2157.7000000000007</v>
      </c>
      <c r="G103" s="9"/>
      <c r="H103" s="9"/>
      <c r="I103" s="9"/>
    </row>
    <row r="104" spans="1:9" x14ac:dyDescent="0.25">
      <c r="A104" s="23" t="s">
        <v>92</v>
      </c>
      <c r="B104" s="24"/>
      <c r="C104" s="24"/>
      <c r="D104" s="24"/>
      <c r="E104" s="24"/>
      <c r="F104" s="24"/>
      <c r="G104" s="24"/>
      <c r="H104" s="24"/>
      <c r="I104" s="25"/>
    </row>
    <row r="105" spans="1:9" ht="64.5" customHeight="1" x14ac:dyDescent="0.25">
      <c r="A105" s="3" t="s">
        <v>93</v>
      </c>
      <c r="B105" s="7"/>
      <c r="C105" s="8"/>
      <c r="D105" s="8"/>
      <c r="E105" s="8"/>
      <c r="F105" s="8"/>
      <c r="G105" s="8"/>
      <c r="H105" s="8"/>
      <c r="I105" s="8"/>
    </row>
    <row r="106" spans="1:9" ht="39" customHeight="1" x14ac:dyDescent="0.25">
      <c r="A106" s="3" t="s">
        <v>94</v>
      </c>
      <c r="B106" s="7"/>
      <c r="C106" s="8"/>
      <c r="D106" s="8">
        <v>10000</v>
      </c>
      <c r="E106" s="8"/>
      <c r="F106" s="8"/>
      <c r="G106" s="8"/>
      <c r="H106" s="8"/>
      <c r="I106" s="8"/>
    </row>
    <row r="107" spans="1:9" ht="39" customHeight="1" x14ac:dyDescent="0.25">
      <c r="A107" s="3" t="s">
        <v>95</v>
      </c>
      <c r="B107" s="7">
        <v>-500</v>
      </c>
      <c r="C107" s="8"/>
      <c r="D107" s="8"/>
      <c r="E107" s="8"/>
      <c r="F107" s="8"/>
      <c r="G107" s="8"/>
      <c r="H107" s="8"/>
      <c r="I107" s="8"/>
    </row>
    <row r="108" spans="1:9" ht="39" customHeight="1" x14ac:dyDescent="0.25">
      <c r="A108" s="3" t="s">
        <v>96</v>
      </c>
      <c r="B108" s="7"/>
      <c r="C108" s="8"/>
      <c r="D108" s="8"/>
      <c r="E108" s="8"/>
      <c r="F108" s="8"/>
      <c r="G108" s="8"/>
      <c r="H108" s="8"/>
      <c r="I108" s="8"/>
    </row>
    <row r="109" spans="1:9" ht="51.75" customHeight="1" x14ac:dyDescent="0.25">
      <c r="A109" s="3" t="s">
        <v>97</v>
      </c>
      <c r="B109" s="7"/>
      <c r="C109" s="8"/>
      <c r="D109" s="8"/>
      <c r="E109" s="8"/>
      <c r="F109" s="8"/>
      <c r="G109" s="8"/>
      <c r="H109" s="8"/>
      <c r="I109" s="8"/>
    </row>
    <row r="110" spans="1:9" ht="51.75" customHeight="1" x14ac:dyDescent="0.25">
      <c r="A110" s="3" t="s">
        <v>98</v>
      </c>
      <c r="B110" s="7"/>
      <c r="C110" s="8"/>
      <c r="D110" s="8"/>
      <c r="E110" s="8"/>
      <c r="F110" s="8"/>
      <c r="G110" s="8"/>
      <c r="H110" s="8"/>
      <c r="I110" s="8"/>
    </row>
    <row r="111" spans="1:9" ht="39" customHeight="1" x14ac:dyDescent="0.25">
      <c r="A111" s="3" t="s">
        <v>99</v>
      </c>
      <c r="B111" s="7"/>
      <c r="C111" s="8"/>
      <c r="D111" s="8"/>
      <c r="E111" s="8"/>
      <c r="F111" s="8"/>
      <c r="G111" s="8"/>
      <c r="H111" s="8"/>
      <c r="I111" s="8"/>
    </row>
    <row r="112" spans="1:9" ht="39" customHeight="1" x14ac:dyDescent="0.25">
      <c r="A112" s="3" t="s">
        <v>100</v>
      </c>
      <c r="B112" s="7">
        <v>-3079</v>
      </c>
      <c r="C112" s="8"/>
      <c r="D112" s="8">
        <v>7960</v>
      </c>
      <c r="E112" s="8"/>
      <c r="F112" s="8">
        <v>-2157</v>
      </c>
      <c r="G112" s="8"/>
      <c r="H112" s="8"/>
      <c r="I112" s="8"/>
    </row>
    <row r="113" spans="1:9" ht="39" customHeight="1" x14ac:dyDescent="0.25">
      <c r="A113" s="3" t="s">
        <v>101</v>
      </c>
      <c r="B113" s="7">
        <f>SUM(B105:B112)</f>
        <v>-3579</v>
      </c>
      <c r="C113" s="7"/>
      <c r="D113" s="7">
        <f t="shared" ref="C113:F113" si="23">SUM(D105:D112)</f>
        <v>17960</v>
      </c>
      <c r="E113" s="7"/>
      <c r="F113" s="7">
        <f t="shared" si="23"/>
        <v>-2157</v>
      </c>
      <c r="G113" s="8"/>
      <c r="H113" s="8"/>
      <c r="I113" s="8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1"/>
      <c r="B115" s="1"/>
      <c r="C115" s="1"/>
      <c r="D115" s="6"/>
      <c r="E115" s="1"/>
      <c r="F115" s="1"/>
      <c r="G115" s="1"/>
      <c r="H115" s="1"/>
      <c r="I115" s="1"/>
    </row>
  </sheetData>
  <autoFilter ref="A6:I113" xr:uid="{00000000-0009-0000-0000-000000000000}"/>
  <mergeCells count="3">
    <mergeCell ref="A2:I2"/>
    <mergeCell ref="A7:I7"/>
    <mergeCell ref="A104:I104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2023-12-15T14:47:19Z</cp:lastPrinted>
  <dcterms:created xsi:type="dcterms:W3CDTF">2023-12-15T14:38:03Z</dcterms:created>
  <dcterms:modified xsi:type="dcterms:W3CDTF">2024-03-12T06:14:33Z</dcterms:modified>
</cp:coreProperties>
</file>