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25725"/>
</workbook>
</file>

<file path=xl/calcChain.xml><?xml version="1.0" encoding="utf-8"?>
<calcChain xmlns="http://schemas.openxmlformats.org/spreadsheetml/2006/main">
  <c r="D86" i="1"/>
  <c r="B113"/>
  <c r="B33"/>
  <c r="B32" s="1"/>
  <c r="B31" s="1"/>
  <c r="B25"/>
  <c r="B19"/>
  <c r="B14"/>
  <c r="B12"/>
  <c r="B11" s="1"/>
  <c r="B9"/>
  <c r="B8" l="1"/>
  <c r="B42" s="1"/>
  <c r="F19"/>
  <c r="F12" l="1"/>
  <c r="B61" l="1"/>
  <c r="B82"/>
  <c r="D113" l="1"/>
  <c r="F113"/>
  <c r="C25"/>
  <c r="C11"/>
  <c r="C40"/>
  <c r="C36"/>
  <c r="C32"/>
  <c r="C27"/>
  <c r="C22"/>
  <c r="C18"/>
  <c r="C14"/>
  <c r="C12"/>
  <c r="C9"/>
  <c r="I41"/>
  <c r="H41"/>
  <c r="I37"/>
  <c r="H37"/>
  <c r="I36"/>
  <c r="I34"/>
  <c r="H34"/>
  <c r="F33"/>
  <c r="D33"/>
  <c r="D32" s="1"/>
  <c r="D31" s="1"/>
  <c r="F32"/>
  <c r="F31" s="1"/>
  <c r="I30"/>
  <c r="H30"/>
  <c r="I29"/>
  <c r="H29"/>
  <c r="I28"/>
  <c r="H28"/>
  <c r="I27"/>
  <c r="H27"/>
  <c r="I26"/>
  <c r="F25"/>
  <c r="D25"/>
  <c r="I24"/>
  <c r="H24"/>
  <c r="I22"/>
  <c r="H22"/>
  <c r="D19"/>
  <c r="I18"/>
  <c r="H18"/>
  <c r="I17"/>
  <c r="H16"/>
  <c r="I15"/>
  <c r="H15"/>
  <c r="F14"/>
  <c r="D14"/>
  <c r="I13"/>
  <c r="H13"/>
  <c r="D12"/>
  <c r="D11" s="1"/>
  <c r="I10"/>
  <c r="H10"/>
  <c r="F9"/>
  <c r="D9"/>
  <c r="C10" l="1"/>
  <c r="C15"/>
  <c r="C19"/>
  <c r="C23"/>
  <c r="C28"/>
  <c r="C33"/>
  <c r="C37"/>
  <c r="C41"/>
  <c r="C16"/>
  <c r="C20"/>
  <c r="C24"/>
  <c r="C29"/>
  <c r="C34"/>
  <c r="C38"/>
  <c r="C8"/>
  <c r="C13"/>
  <c r="C17"/>
  <c r="C21"/>
  <c r="C26"/>
  <c r="C30"/>
  <c r="C35"/>
  <c r="C39"/>
  <c r="C31"/>
  <c r="C42" s="1"/>
  <c r="I32"/>
  <c r="I12"/>
  <c r="H14"/>
  <c r="I14"/>
  <c r="H9"/>
  <c r="I9"/>
  <c r="F11"/>
  <c r="I11" s="1"/>
  <c r="H31"/>
  <c r="H32"/>
  <c r="H33"/>
  <c r="H11"/>
  <c r="H12"/>
  <c r="I31"/>
  <c r="I33"/>
  <c r="I25"/>
  <c r="D8"/>
  <c r="D54"/>
  <c r="F54"/>
  <c r="I55"/>
  <c r="H55"/>
  <c r="F8" l="1"/>
  <c r="F42" s="1"/>
  <c r="G8" s="1"/>
  <c r="D42"/>
  <c r="H8"/>
  <c r="H42" s="1"/>
  <c r="F86"/>
  <c r="B86"/>
  <c r="H49"/>
  <c r="I49"/>
  <c r="B43"/>
  <c r="I46"/>
  <c r="H46"/>
  <c r="F97"/>
  <c r="H44"/>
  <c r="H47"/>
  <c r="H50"/>
  <c r="H53"/>
  <c r="D97"/>
  <c r="I44"/>
  <c r="I45"/>
  <c r="I47"/>
  <c r="I48"/>
  <c r="I50"/>
  <c r="I51"/>
  <c r="I53"/>
  <c r="I56"/>
  <c r="I58"/>
  <c r="I59"/>
  <c r="I60"/>
  <c r="I62"/>
  <c r="I63"/>
  <c r="I64"/>
  <c r="I66"/>
  <c r="I67"/>
  <c r="I68"/>
  <c r="I69"/>
  <c r="I70"/>
  <c r="I71"/>
  <c r="I73"/>
  <c r="I75"/>
  <c r="I76"/>
  <c r="I77"/>
  <c r="I78"/>
  <c r="I80"/>
  <c r="I81"/>
  <c r="I83"/>
  <c r="I85"/>
  <c r="I88"/>
  <c r="I90"/>
  <c r="I91"/>
  <c r="I92"/>
  <c r="I93"/>
  <c r="I94"/>
  <c r="I95"/>
  <c r="I96"/>
  <c r="I98"/>
  <c r="I99"/>
  <c r="I100"/>
  <c r="I101"/>
  <c r="I102"/>
  <c r="H58"/>
  <c r="H59"/>
  <c r="H60"/>
  <c r="H62"/>
  <c r="H63"/>
  <c r="H64"/>
  <c r="H66"/>
  <c r="H67"/>
  <c r="H68"/>
  <c r="H69"/>
  <c r="H70"/>
  <c r="H71"/>
  <c r="H73"/>
  <c r="H75"/>
  <c r="H76"/>
  <c r="H77"/>
  <c r="H78"/>
  <c r="H80"/>
  <c r="H81"/>
  <c r="H83"/>
  <c r="H85"/>
  <c r="H88"/>
  <c r="H90"/>
  <c r="H91"/>
  <c r="H92"/>
  <c r="H93"/>
  <c r="H94"/>
  <c r="H95"/>
  <c r="H96"/>
  <c r="H98"/>
  <c r="H99"/>
  <c r="H100"/>
  <c r="H101"/>
  <c r="H102"/>
  <c r="H51"/>
  <c r="H56"/>
  <c r="H48"/>
  <c r="H45"/>
  <c r="F84"/>
  <c r="D84"/>
  <c r="F82"/>
  <c r="D82"/>
  <c r="F79"/>
  <c r="D79"/>
  <c r="F74"/>
  <c r="D74"/>
  <c r="F72"/>
  <c r="D72"/>
  <c r="F65"/>
  <c r="D65"/>
  <c r="F61"/>
  <c r="D61"/>
  <c r="F57"/>
  <c r="D57"/>
  <c r="F52"/>
  <c r="F43"/>
  <c r="D52"/>
  <c r="D43"/>
  <c r="I8" l="1"/>
  <c r="I42" s="1"/>
  <c r="G40"/>
  <c r="G38"/>
  <c r="G36"/>
  <c r="G34"/>
  <c r="G32"/>
  <c r="G30"/>
  <c r="G28"/>
  <c r="G26"/>
  <c r="G24"/>
  <c r="G22"/>
  <c r="G20"/>
  <c r="G18"/>
  <c r="G16"/>
  <c r="G14"/>
  <c r="G12"/>
  <c r="G10"/>
  <c r="G41"/>
  <c r="G39"/>
  <c r="G37"/>
  <c r="G35"/>
  <c r="G33"/>
  <c r="G31"/>
  <c r="G42" s="1"/>
  <c r="G29"/>
  <c r="G27"/>
  <c r="G25"/>
  <c r="G23"/>
  <c r="G21"/>
  <c r="G19"/>
  <c r="G17"/>
  <c r="G15"/>
  <c r="G13"/>
  <c r="G11"/>
  <c r="G9"/>
  <c r="E40"/>
  <c r="E38"/>
  <c r="E36"/>
  <c r="E34"/>
  <c r="E32"/>
  <c r="E30"/>
  <c r="E28"/>
  <c r="E26"/>
  <c r="E24"/>
  <c r="E22"/>
  <c r="E20"/>
  <c r="E18"/>
  <c r="E16"/>
  <c r="E14"/>
  <c r="E12"/>
  <c r="E10"/>
  <c r="E41"/>
  <c r="E39"/>
  <c r="E37"/>
  <c r="E35"/>
  <c r="E33"/>
  <c r="E31"/>
  <c r="E29"/>
  <c r="E27"/>
  <c r="E25"/>
  <c r="E23"/>
  <c r="E21"/>
  <c r="E19"/>
  <c r="E17"/>
  <c r="E15"/>
  <c r="E13"/>
  <c r="E11"/>
  <c r="E9"/>
  <c r="E8"/>
  <c r="I54"/>
  <c r="I65"/>
  <c r="I74"/>
  <c r="I61"/>
  <c r="I79"/>
  <c r="I84"/>
  <c r="I72"/>
  <c r="I57"/>
  <c r="I82"/>
  <c r="I52"/>
  <c r="I97"/>
  <c r="I43"/>
  <c r="B97"/>
  <c r="H97" s="1"/>
  <c r="H86"/>
  <c r="B84"/>
  <c r="H84" s="1"/>
  <c r="H82"/>
  <c r="B79"/>
  <c r="H79" s="1"/>
  <c r="B74"/>
  <c r="H74" s="1"/>
  <c r="B72"/>
  <c r="H72" s="1"/>
  <c r="B65"/>
  <c r="H65" s="1"/>
  <c r="H61"/>
  <c r="B57"/>
  <c r="H57" s="1"/>
  <c r="B54"/>
  <c r="H54" s="1"/>
  <c r="B52"/>
  <c r="H52" s="1"/>
  <c r="H43"/>
  <c r="F89"/>
  <c r="E42" l="1"/>
  <c r="G46"/>
  <c r="G55"/>
  <c r="G82"/>
  <c r="G65"/>
  <c r="G45"/>
  <c r="G80"/>
  <c r="G86"/>
  <c r="G77"/>
  <c r="G85"/>
  <c r="G76"/>
  <c r="G44"/>
  <c r="G61"/>
  <c r="G59"/>
  <c r="G88"/>
  <c r="G81"/>
  <c r="G69"/>
  <c r="G52"/>
  <c r="F103"/>
  <c r="G84"/>
  <c r="G78"/>
  <c r="G67"/>
  <c r="G57"/>
  <c r="G83"/>
  <c r="G79"/>
  <c r="G71"/>
  <c r="G63"/>
  <c r="G54"/>
  <c r="G50"/>
  <c r="G47"/>
  <c r="B89"/>
  <c r="C55" s="1"/>
  <c r="G43"/>
  <c r="G72"/>
  <c r="G70"/>
  <c r="G68"/>
  <c r="G66"/>
  <c r="G64"/>
  <c r="G62"/>
  <c r="G60"/>
  <c r="G58"/>
  <c r="G56"/>
  <c r="G53"/>
  <c r="G51"/>
  <c r="G48"/>
  <c r="C46" l="1"/>
  <c r="H89"/>
  <c r="C102"/>
  <c r="C91"/>
  <c r="C58"/>
  <c r="C90"/>
  <c r="C92"/>
  <c r="C43"/>
  <c r="C59"/>
  <c r="C56"/>
  <c r="C74"/>
  <c r="C52"/>
  <c r="C65"/>
  <c r="C77"/>
  <c r="C78"/>
  <c r="C95"/>
  <c r="C62"/>
  <c r="C85"/>
  <c r="C100"/>
  <c r="C51"/>
  <c r="C69"/>
  <c r="C93"/>
  <c r="C44"/>
  <c r="C47"/>
  <c r="C71"/>
  <c r="C94"/>
  <c r="C45"/>
  <c r="C61"/>
  <c r="C83"/>
  <c r="C57"/>
  <c r="C86"/>
  <c r="C70"/>
  <c r="C53"/>
  <c r="C73"/>
  <c r="C75"/>
  <c r="C98"/>
  <c r="C63"/>
  <c r="C54"/>
  <c r="C76"/>
  <c r="C99"/>
  <c r="C64"/>
  <c r="C67"/>
  <c r="C88"/>
  <c r="C79"/>
  <c r="C82"/>
  <c r="C66"/>
  <c r="C48"/>
  <c r="C97"/>
  <c r="C80"/>
  <c r="B103"/>
  <c r="C84"/>
  <c r="C60"/>
  <c r="C81"/>
  <c r="C68"/>
  <c r="C50"/>
  <c r="C72"/>
  <c r="C96"/>
  <c r="C101"/>
  <c r="C89" l="1"/>
  <c r="G94"/>
  <c r="G91"/>
  <c r="G92"/>
  <c r="G97"/>
  <c r="G98"/>
  <c r="G95"/>
  <c r="G96"/>
  <c r="G74"/>
  <c r="G101"/>
  <c r="G102"/>
  <c r="G99"/>
  <c r="G100"/>
  <c r="G93"/>
  <c r="G90"/>
  <c r="G73"/>
  <c r="G75"/>
  <c r="I86"/>
  <c r="D89"/>
  <c r="E86" l="1"/>
  <c r="E55"/>
  <c r="E44"/>
  <c r="E65"/>
  <c r="E70"/>
  <c r="E64"/>
  <c r="E72"/>
  <c r="E47"/>
  <c r="E61"/>
  <c r="E58"/>
  <c r="E91"/>
  <c r="E84"/>
  <c r="E82"/>
  <c r="E46"/>
  <c r="D103"/>
  <c r="E71"/>
  <c r="E57"/>
  <c r="E66"/>
  <c r="E68"/>
  <c r="E102"/>
  <c r="E62"/>
  <c r="E95"/>
  <c r="E69"/>
  <c r="E94"/>
  <c r="E73"/>
  <c r="E90"/>
  <c r="E100"/>
  <c r="E76"/>
  <c r="E79"/>
  <c r="E97"/>
  <c r="E88"/>
  <c r="E83"/>
  <c r="E45"/>
  <c r="E48"/>
  <c r="E78"/>
  <c r="E93"/>
  <c r="E59"/>
  <c r="E60"/>
  <c r="E51"/>
  <c r="E74"/>
  <c r="E50"/>
  <c r="E54"/>
  <c r="E43"/>
  <c r="E77"/>
  <c r="E92"/>
  <c r="E75"/>
  <c r="E67"/>
  <c r="E63"/>
  <c r="I89"/>
  <c r="E53"/>
  <c r="E99"/>
  <c r="E101"/>
  <c r="E80"/>
  <c r="E85"/>
  <c r="E96"/>
  <c r="E98"/>
  <c r="E81"/>
  <c r="E56"/>
  <c r="E52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<sst xmlns="http://schemas.openxmlformats.org/spreadsheetml/2006/main" count="120" uniqueCount="118">
  <si>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</si>
  <si>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</si>
  <si>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</si>
  <si>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</si>
  <si>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</si>
  <si>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</si>
  <si>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</si>
  <si>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</si>
  <si>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</si>
  <si>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</si>
  <si>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</si>
  <si>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</si>
  <si>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</si>
  <si>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</si>
  <si>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</si>
  <si>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</si>
  <si>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</si>
  <si>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</si>
  <si>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</si>
  <si>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</si>
  <si>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</si>
  <si>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</si>
  <si>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</si>
  <si>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</si>
  <si>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</si>
  <si>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</si>
  <si>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</si>
  <si>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</si>
  <si>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</si>
  <si>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</si>
  <si>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</si>
  <si>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</si>
  <si>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</si>
  <si>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</si>
  <si>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</si>
  <si>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</si>
  <si>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</si>
  <si>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</si>
  <si>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</si>
  <si>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</si>
  <si>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</si>
  <si>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</si>
  <si>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</si>
  <si>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</si>
  <si>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</si>
  <si>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</si>
  <si>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</si>
  <si>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</si>
  <si>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</si>
  <si>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</si>
  <si>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</si>
  <si>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</si>
  <si>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</si>
  <si>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</si>
  <si>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</si>
  <si>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</si>
  <si>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</si>
  <si>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</si>
  <si>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</si>
  <si>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</si>
  <si>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</si>
  <si>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</si>
  <si>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</si>
  <si>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</si>
  <si>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</si>
  <si>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</si>
  <si>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</si>
  <si>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</si>
  <si>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</si>
  <si>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</si>
  <si>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</si>
  <si>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</si>
  <si>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</si>
  <si>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</si>
  <si>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</si>
  <si>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</si>
  <si>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</si>
  <si>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</si>
  <si>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</si>
  <si>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</si>
  <si>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</si>
  <si>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</si>
  <si>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</si>
  <si>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</si>
  <si>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</si>
  <si>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</si>
  <si>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</si>
  <si>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</si>
  <si>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</si>
  <si>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</si>
  <si>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</si>
  <si>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</si>
  <si>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</si>
  <si>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</si>
  <si>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</si>
  <si>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</si>
  <si>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</si>
  <si>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</si>
  <si>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</si>
  <si>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</si>
  <si>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</si>
  <si>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</si>
  <si>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</si>
  <si>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</si>
  <si>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</si>
  <si>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</si>
  <si>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</si>
  <si>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</si>
  <si>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</si>
  <si>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</si>
  <si>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</si>
  <si>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</si>
  <si>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</si>
  <si>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</si>
  <si>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Факт на 01.07 .2023 (отчетный) год</t>
  </si>
  <si>
    <t>План на 2024 год по состоянию на 01.07.2024 (текущий) год</t>
  </si>
  <si>
    <t>Факт на 01.07.2024 (текущий) год</t>
  </si>
  <si>
    <t>Информация об исполнении консолидированного бюджета Пряжинского национального муниципального района за 1 полугодие 2024 года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</si>
</sst>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5"/>
  <sheetViews>
    <sheetView tabSelected="1" workbookViewId="0">
      <selection activeCell="G5" sqref="G5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33" customHeight="1">
      <c r="A2" s="23" t="s">
        <v>117</v>
      </c>
      <c r="B2" s="23"/>
      <c r="C2" s="23"/>
      <c r="D2" s="23"/>
      <c r="E2" s="23"/>
      <c r="F2" s="23"/>
      <c r="G2" s="23"/>
      <c r="H2" s="23"/>
      <c r="I2" s="23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11" t="s">
        <v>114</v>
      </c>
      <c r="C5" s="11" t="s">
        <v>2</v>
      </c>
      <c r="D5" s="11" t="s">
        <v>115</v>
      </c>
      <c r="E5" s="2" t="s">
        <v>2</v>
      </c>
      <c r="F5" s="11" t="s">
        <v>116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>
      <c r="A7" s="24" t="s">
        <v>7</v>
      </c>
      <c r="B7" s="25"/>
      <c r="C7" s="25"/>
      <c r="D7" s="25"/>
      <c r="E7" s="25"/>
      <c r="F7" s="25"/>
      <c r="G7" s="25"/>
      <c r="H7" s="25"/>
      <c r="I7" s="26"/>
    </row>
    <row r="8" spans="1:9" ht="26.25" customHeight="1">
      <c r="A8" s="3" t="s">
        <v>8</v>
      </c>
      <c r="B8" s="17">
        <f t="shared" ref="B8" si="0">B9+B11+B14+B19+B22+B23+B24+B25+B27+B28+B29+B30</f>
        <v>94317</v>
      </c>
      <c r="C8" s="15">
        <f>B8/B42*100</f>
        <v>29.361479576747907</v>
      </c>
      <c r="D8" s="15">
        <f>D9+D11+D14+D19+D22+D23+D24+D25+D27+D28+D29+D30</f>
        <v>233746</v>
      </c>
      <c r="E8" s="15">
        <f>D8/D42*100</f>
        <v>37.0975344596364</v>
      </c>
      <c r="F8" s="15">
        <f t="shared" ref="F8" si="1">F9+F11+F14+F19+F22+F23+F24+F25+F27+F28+F29+F30</f>
        <v>107649</v>
      </c>
      <c r="G8" s="10">
        <f>F8/F42*100</f>
        <v>33.381398031518039</v>
      </c>
      <c r="H8" s="10">
        <f>F8/B8*100-100</f>
        <v>14.135309647253408</v>
      </c>
      <c r="I8" s="10">
        <f>F8/D8*100</f>
        <v>46.053836215379086</v>
      </c>
    </row>
    <row r="9" spans="1:9" ht="26.25" customHeight="1">
      <c r="A9" s="3" t="s">
        <v>9</v>
      </c>
      <c r="B9" s="17">
        <f>B10</f>
        <v>57905</v>
      </c>
      <c r="C9" s="15">
        <f>B9/B42*100</f>
        <v>18.026193315007767</v>
      </c>
      <c r="D9" s="15">
        <f>D10</f>
        <v>146099</v>
      </c>
      <c r="E9" s="15">
        <f>D9/D42*100</f>
        <v>23.187189030051499</v>
      </c>
      <c r="F9" s="15">
        <f>F10</f>
        <v>67594</v>
      </c>
      <c r="G9" s="10">
        <f>F9/F42*100</f>
        <v>20.9605497361093</v>
      </c>
      <c r="H9" s="10">
        <f t="shared" ref="H9:H41" si="2">F9/B9*100-100</f>
        <v>16.732579224592016</v>
      </c>
      <c r="I9" s="10">
        <f t="shared" ref="I9:I41" si="3">F9/D9*100</f>
        <v>46.265888199097873</v>
      </c>
    </row>
    <row r="10" spans="1:9" ht="25.5" customHeight="1">
      <c r="A10" s="3" t="s">
        <v>10</v>
      </c>
      <c r="B10" s="17">
        <v>57905</v>
      </c>
      <c r="C10" s="15">
        <f>B10/B42*100</f>
        <v>18.026193315007767</v>
      </c>
      <c r="D10" s="15">
        <v>146099</v>
      </c>
      <c r="E10" s="15">
        <f>D10/D42*100</f>
        <v>23.187189030051499</v>
      </c>
      <c r="F10" s="15">
        <v>67594</v>
      </c>
      <c r="G10" s="10">
        <f>F10/F42*100</f>
        <v>20.9605497361093</v>
      </c>
      <c r="H10" s="10">
        <f t="shared" si="2"/>
        <v>16.732579224592016</v>
      </c>
      <c r="I10" s="10">
        <f t="shared" si="3"/>
        <v>46.265888199097873</v>
      </c>
    </row>
    <row r="11" spans="1:9" ht="48" customHeight="1">
      <c r="A11" s="3" t="s">
        <v>11</v>
      </c>
      <c r="B11" s="17">
        <f>B12</f>
        <v>13391</v>
      </c>
      <c r="C11" s="15" t="e">
        <f>B11/B2*100</f>
        <v>#DIV/0!</v>
      </c>
      <c r="D11" s="15">
        <f>D12</f>
        <v>28009</v>
      </c>
      <c r="E11" s="15">
        <f>D11/D42*100</f>
        <v>4.4452732567828148</v>
      </c>
      <c r="F11" s="15">
        <f>F12</f>
        <v>13476</v>
      </c>
      <c r="G11" s="10">
        <f>F11/F42*100</f>
        <v>4.178837888626342</v>
      </c>
      <c r="H11" s="10">
        <f t="shared" si="2"/>
        <v>0.63475468598312546</v>
      </c>
      <c r="I11" s="10">
        <f t="shared" si="3"/>
        <v>48.113106501481667</v>
      </c>
    </row>
    <row r="12" spans="1:9" ht="64.5" customHeight="1">
      <c r="A12" s="3" t="s">
        <v>12</v>
      </c>
      <c r="B12" s="17">
        <f>B13</f>
        <v>13391</v>
      </c>
      <c r="C12" s="15">
        <f>B12/B42*100</f>
        <v>4.1687031289399705</v>
      </c>
      <c r="D12" s="15">
        <f>D13</f>
        <v>28009</v>
      </c>
      <c r="E12" s="15">
        <f>D12/D42*100</f>
        <v>4.4452732567828148</v>
      </c>
      <c r="F12" s="15">
        <f>F13</f>
        <v>13476</v>
      </c>
      <c r="G12" s="10">
        <f>F12/F42*100</f>
        <v>4.178837888626342</v>
      </c>
      <c r="H12" s="10">
        <f t="shared" si="2"/>
        <v>0.63475468598312546</v>
      </c>
      <c r="I12" s="10">
        <f t="shared" si="3"/>
        <v>48.113106501481667</v>
      </c>
    </row>
    <row r="13" spans="1:9" ht="26.25" customHeight="1">
      <c r="A13" s="3" t="s">
        <v>13</v>
      </c>
      <c r="B13" s="17">
        <v>13391</v>
      </c>
      <c r="C13" s="15">
        <f>B13/B42*100</f>
        <v>4.1687031289399705</v>
      </c>
      <c r="D13" s="15">
        <v>28009</v>
      </c>
      <c r="E13" s="15">
        <f>D13/D42*100</f>
        <v>4.4452732567828148</v>
      </c>
      <c r="F13" s="15">
        <v>13476</v>
      </c>
      <c r="G13" s="10">
        <f>F13/F42*100</f>
        <v>4.178837888626342</v>
      </c>
      <c r="H13" s="10">
        <f t="shared" si="2"/>
        <v>0.63475468598312546</v>
      </c>
      <c r="I13" s="10">
        <f t="shared" si="3"/>
        <v>48.113106501481667</v>
      </c>
    </row>
    <row r="14" spans="1:9" ht="26.25" customHeight="1">
      <c r="A14" s="3" t="s">
        <v>14</v>
      </c>
      <c r="B14" s="17">
        <f>SUM(B15:B18)</f>
        <v>1172</v>
      </c>
      <c r="C14" s="15">
        <f>B14/B42*100</f>
        <v>0.36485102435349459</v>
      </c>
      <c r="D14" s="15">
        <f>D15+D16+D17+D18</f>
        <v>3135</v>
      </c>
      <c r="E14" s="15">
        <f>D14/D42*100</f>
        <v>0.49755191759841927</v>
      </c>
      <c r="F14" s="15">
        <f>F15+F16+F17+F18</f>
        <v>2752</v>
      </c>
      <c r="G14" s="10">
        <f>F14/F42*100</f>
        <v>0.85338096389876017</v>
      </c>
      <c r="H14" s="10">
        <f t="shared" si="2"/>
        <v>134.81228668941978</v>
      </c>
      <c r="I14" s="10">
        <f t="shared" si="3"/>
        <v>87.783094098883581</v>
      </c>
    </row>
    <row r="15" spans="1:9" ht="49.5" customHeight="1">
      <c r="A15" s="3" t="s">
        <v>15</v>
      </c>
      <c r="B15" s="17">
        <v>778</v>
      </c>
      <c r="C15" s="15">
        <f>B15/B42*100</f>
        <v>0.24219632845308767</v>
      </c>
      <c r="D15" s="15">
        <v>1455</v>
      </c>
      <c r="E15" s="15">
        <f>D15/D42*100</f>
        <v>0.23092122491409889</v>
      </c>
      <c r="F15" s="15">
        <v>1339</v>
      </c>
      <c r="G15" s="10">
        <f>F15/F42*100</f>
        <v>0.4152169733504506</v>
      </c>
      <c r="H15" s="10">
        <f t="shared" si="2"/>
        <v>72.107969151670943</v>
      </c>
      <c r="I15" s="10">
        <f t="shared" si="3"/>
        <v>92.027491408934708</v>
      </c>
    </row>
    <row r="16" spans="1:9" ht="46.5" customHeight="1">
      <c r="A16" s="3" t="s">
        <v>106</v>
      </c>
      <c r="B16" s="17">
        <v>-60</v>
      </c>
      <c r="C16" s="15">
        <f>B16/B42*100</f>
        <v>-1.8678380086356378E-2</v>
      </c>
      <c r="D16" s="15">
        <v>7</v>
      </c>
      <c r="E16" s="15">
        <f>D16/D42*100</f>
        <v>1.1109612195180016E-3</v>
      </c>
      <c r="F16" s="15">
        <v>7</v>
      </c>
      <c r="G16" s="10">
        <f>F16/F42*100</f>
        <v>2.1706637889866722E-3</v>
      </c>
      <c r="H16" s="10">
        <f t="shared" si="2"/>
        <v>-111.66666666666667</v>
      </c>
      <c r="I16" s="10"/>
    </row>
    <row r="17" spans="1:9" ht="39" customHeight="1">
      <c r="A17" s="3" t="s">
        <v>107</v>
      </c>
      <c r="B17" s="17">
        <v>-182</v>
      </c>
      <c r="C17" s="15">
        <f>B17/B42*100</f>
        <v>-5.6657752928614344E-2</v>
      </c>
      <c r="D17" s="15">
        <v>453</v>
      </c>
      <c r="E17" s="15">
        <f>D17/D42*100</f>
        <v>7.1895061777379241E-2</v>
      </c>
      <c r="F17" s="15">
        <v>630</v>
      </c>
      <c r="G17" s="10">
        <f>F17/F42*100</f>
        <v>0.19535974100880049</v>
      </c>
      <c r="H17" s="10"/>
      <c r="I17" s="10">
        <f t="shared" si="3"/>
        <v>139.0728476821192</v>
      </c>
    </row>
    <row r="18" spans="1:9" ht="48.75" customHeight="1">
      <c r="A18" s="3" t="s">
        <v>108</v>
      </c>
      <c r="B18" s="17">
        <v>636</v>
      </c>
      <c r="C18" s="15">
        <f>B18/B42*100</f>
        <v>0.19799082891537759</v>
      </c>
      <c r="D18" s="15">
        <v>1220</v>
      </c>
      <c r="E18" s="15">
        <f>D18/D42*100</f>
        <v>0.19362466968742312</v>
      </c>
      <c r="F18" s="15">
        <v>776</v>
      </c>
      <c r="G18" s="10">
        <f>F18/F42*100</f>
        <v>0.24063358575052252</v>
      </c>
      <c r="H18" s="10">
        <f t="shared" si="2"/>
        <v>22.012578616352201</v>
      </c>
      <c r="I18" s="10">
        <f t="shared" si="3"/>
        <v>63.606557377049178</v>
      </c>
    </row>
    <row r="19" spans="1:9" ht="15" customHeight="1">
      <c r="A19" s="3" t="s">
        <v>16</v>
      </c>
      <c r="B19" s="17">
        <f>SUM(B20:B21)</f>
        <v>1846</v>
      </c>
      <c r="C19" s="15">
        <f>B19/B42*100</f>
        <v>0.57467149399023121</v>
      </c>
      <c r="D19" s="15">
        <f>D20+D21</f>
        <v>16620</v>
      </c>
      <c r="E19" s="15">
        <f>D19/D42*100</f>
        <v>2.6377393526270265</v>
      </c>
      <c r="F19" s="15">
        <f>F20+F21</f>
        <v>2023</v>
      </c>
      <c r="G19" s="10">
        <f>F19/F42*100</f>
        <v>0.62732183501714822</v>
      </c>
      <c r="H19" s="10"/>
      <c r="I19" s="10"/>
    </row>
    <row r="20" spans="1:9" ht="26.25" customHeight="1">
      <c r="A20" s="3" t="s">
        <v>109</v>
      </c>
      <c r="B20" s="17">
        <v>92</v>
      </c>
      <c r="C20" s="15">
        <f>B20/B42*100</f>
        <v>2.8640182799079775E-2</v>
      </c>
      <c r="D20" s="15">
        <v>3650</v>
      </c>
      <c r="E20" s="15">
        <f>D20/D42*100</f>
        <v>0.57928692160581507</v>
      </c>
      <c r="F20" s="15">
        <v>242</v>
      </c>
      <c r="G20" s="10">
        <f>F20/F42*100</f>
        <v>7.5042948133539233E-2</v>
      </c>
      <c r="H20" s="10"/>
      <c r="I20" s="10"/>
    </row>
    <row r="21" spans="1:9" ht="15" customHeight="1">
      <c r="A21" s="3" t="s">
        <v>110</v>
      </c>
      <c r="B21" s="17">
        <v>1754</v>
      </c>
      <c r="C21" s="15">
        <f>B21/B42*100</f>
        <v>0.54603131119115145</v>
      </c>
      <c r="D21" s="15">
        <v>12970</v>
      </c>
      <c r="E21" s="15">
        <f>D21/D42*100</f>
        <v>2.0584524310212111</v>
      </c>
      <c r="F21" s="15">
        <v>1781</v>
      </c>
      <c r="G21" s="10">
        <f>F21/F42*100</f>
        <v>0.55227888688360893</v>
      </c>
      <c r="H21" s="10"/>
      <c r="I21" s="10"/>
    </row>
    <row r="22" spans="1:9" ht="24.75" customHeight="1">
      <c r="A22" s="3" t="s">
        <v>17</v>
      </c>
      <c r="B22" s="17">
        <v>1151</v>
      </c>
      <c r="C22" s="15">
        <f>B22/B42*100</f>
        <v>0.35831359132326984</v>
      </c>
      <c r="D22" s="15">
        <v>2270</v>
      </c>
      <c r="E22" s="15">
        <f>D22/D42*100</f>
        <v>0.36026885261512331</v>
      </c>
      <c r="F22" s="15">
        <v>1447</v>
      </c>
      <c r="G22" s="10">
        <f>F22/F42*100</f>
        <v>0.44870721466624497</v>
      </c>
      <c r="H22" s="10">
        <f t="shared" si="2"/>
        <v>25.716768027801919</v>
      </c>
      <c r="I22" s="10">
        <f t="shared" si="3"/>
        <v>63.744493392070488</v>
      </c>
    </row>
    <row r="23" spans="1:9" ht="69.75" customHeight="1">
      <c r="A23" s="3" t="s">
        <v>18</v>
      </c>
      <c r="B23" s="17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96.75" customHeight="1">
      <c r="A24" s="3" t="s">
        <v>19</v>
      </c>
      <c r="B24" s="17">
        <v>6424</v>
      </c>
      <c r="C24" s="15">
        <f>B24/B42*100</f>
        <v>1.9998318945792226</v>
      </c>
      <c r="D24" s="15">
        <v>9479</v>
      </c>
      <c r="E24" s="15">
        <f>D24/D42*100</f>
        <v>1.5044001999730197</v>
      </c>
      <c r="F24" s="15">
        <v>5832</v>
      </c>
      <c r="G24" s="10">
        <f>F24/F42*100</f>
        <v>1.808473031052896</v>
      </c>
      <c r="H24" s="10">
        <f t="shared" si="2"/>
        <v>-9.2154420921544187</v>
      </c>
      <c r="I24" s="10">
        <f t="shared" si="3"/>
        <v>61.525477371030703</v>
      </c>
    </row>
    <row r="25" spans="1:9" ht="51.75" customHeight="1">
      <c r="A25" s="3" t="s">
        <v>20</v>
      </c>
      <c r="B25" s="17">
        <f>B26</f>
        <v>106</v>
      </c>
      <c r="C25" s="15">
        <f>B25/B42*100</f>
        <v>3.2998471485896269E-2</v>
      </c>
      <c r="D25" s="15">
        <f>D26</f>
        <v>231</v>
      </c>
      <c r="E25" s="15">
        <f>D25/D42*100</f>
        <v>3.6661720244094052E-2</v>
      </c>
      <c r="F25" s="15">
        <f>F26</f>
        <v>225</v>
      </c>
      <c r="G25" s="10">
        <f>F25/F42*100</f>
        <v>6.9771336074571602E-2</v>
      </c>
      <c r="H25" s="10"/>
      <c r="I25" s="10">
        <f t="shared" si="3"/>
        <v>97.402597402597408</v>
      </c>
    </row>
    <row r="26" spans="1:9" ht="68.25" customHeight="1">
      <c r="A26" s="3" t="s">
        <v>21</v>
      </c>
      <c r="B26" s="17">
        <v>106</v>
      </c>
      <c r="C26" s="15">
        <f>B26/B42*100</f>
        <v>3.2998471485896269E-2</v>
      </c>
      <c r="D26" s="15">
        <v>231</v>
      </c>
      <c r="E26" s="15">
        <f>D26/D42*100</f>
        <v>3.6661720244094052E-2</v>
      </c>
      <c r="F26" s="15">
        <v>225</v>
      </c>
      <c r="G26" s="10">
        <f>F26/F42*100</f>
        <v>6.9771336074571602E-2</v>
      </c>
      <c r="H26" s="10"/>
      <c r="I26" s="10">
        <f t="shared" si="3"/>
        <v>97.402597402597408</v>
      </c>
    </row>
    <row r="27" spans="1:9" ht="64.5" customHeight="1">
      <c r="A27" s="3" t="s">
        <v>22</v>
      </c>
      <c r="B27" s="17">
        <v>7483</v>
      </c>
      <c r="C27" s="15">
        <f>B27/B42*100</f>
        <v>2.3295053031034127</v>
      </c>
      <c r="D27" s="15">
        <v>14072</v>
      </c>
      <c r="E27" s="15">
        <f>D27/D42*100</f>
        <v>2.2333494687224738</v>
      </c>
      <c r="F27" s="15">
        <v>7532</v>
      </c>
      <c r="G27" s="10">
        <f>F27/F42*100</f>
        <v>2.3356342369496592</v>
      </c>
      <c r="H27" s="10">
        <f t="shared" si="2"/>
        <v>0.65481758652947519</v>
      </c>
      <c r="I27" s="10">
        <f t="shared" si="3"/>
        <v>53.524729960204667</v>
      </c>
    </row>
    <row r="28" spans="1:9" ht="64.5" customHeight="1">
      <c r="A28" s="3" t="s">
        <v>23</v>
      </c>
      <c r="B28" s="17">
        <v>4516</v>
      </c>
      <c r="C28" s="15">
        <f>B28/B42*100</f>
        <v>1.4058594078330899</v>
      </c>
      <c r="D28" s="15">
        <v>12672</v>
      </c>
      <c r="E28" s="15">
        <f>D28/D42*100</f>
        <v>2.0111572248188736</v>
      </c>
      <c r="F28" s="15">
        <v>6020</v>
      </c>
      <c r="G28" s="10">
        <f>F28/F42*100</f>
        <v>1.8667708585285381</v>
      </c>
      <c r="H28" s="10">
        <f t="shared" si="2"/>
        <v>33.303808680248011</v>
      </c>
      <c r="I28" s="10">
        <f t="shared" si="3"/>
        <v>47.506313131313135</v>
      </c>
    </row>
    <row r="29" spans="1:9" ht="26.25" customHeight="1">
      <c r="A29" s="3" t="s">
        <v>24</v>
      </c>
      <c r="B29" s="17">
        <v>257</v>
      </c>
      <c r="C29" s="15">
        <f>B29/B42*100</f>
        <v>8.0005728036559823E-2</v>
      </c>
      <c r="D29" s="15">
        <v>1039</v>
      </c>
      <c r="E29" s="15">
        <f>D29/D42*100</f>
        <v>0.16489838672560053</v>
      </c>
      <c r="F29" s="15">
        <v>552</v>
      </c>
      <c r="G29" s="10">
        <f>F29/F42*100</f>
        <v>0.17117234450294902</v>
      </c>
      <c r="H29" s="10">
        <f t="shared" si="2"/>
        <v>114.78599221789884</v>
      </c>
      <c r="I29" s="10">
        <f t="shared" si="3"/>
        <v>53.128007699711269</v>
      </c>
    </row>
    <row r="30" spans="1:9" ht="39" customHeight="1">
      <c r="A30" s="3" t="s">
        <v>25</v>
      </c>
      <c r="B30" s="17">
        <v>66</v>
      </c>
      <c r="C30" s="15">
        <f>B30/B42*100</f>
        <v>2.0546218094992016E-2</v>
      </c>
      <c r="D30" s="15">
        <v>120</v>
      </c>
      <c r="E30" s="15">
        <f>D30/D42*100</f>
        <v>1.9045049477451455E-2</v>
      </c>
      <c r="F30" s="15">
        <v>196</v>
      </c>
      <c r="G30" s="10">
        <f>F30/F42*100</f>
        <v>6.077858609162682E-2</v>
      </c>
      <c r="H30" s="10">
        <f t="shared" si="2"/>
        <v>196.969696969697</v>
      </c>
      <c r="I30" s="10">
        <f t="shared" si="3"/>
        <v>163.33333333333334</v>
      </c>
    </row>
    <row r="31" spans="1:9" ht="26.25" customHeight="1">
      <c r="A31" s="3" t="s">
        <v>26</v>
      </c>
      <c r="B31" s="17">
        <f>B32+B39+B40+B41</f>
        <v>226910</v>
      </c>
      <c r="C31" s="15">
        <f>B31/B42*100</f>
        <v>70.638520423252089</v>
      </c>
      <c r="D31" s="15">
        <f>D32+D39+D40+D41</f>
        <v>396339</v>
      </c>
      <c r="E31" s="15">
        <f>D31/D42*100</f>
        <v>62.902465540363607</v>
      </c>
      <c r="F31" s="15">
        <f t="shared" ref="F31" si="4">F32+F39+F40+F41</f>
        <v>214833</v>
      </c>
      <c r="G31" s="10">
        <f>F31/F42*100</f>
        <v>66.618601968481954</v>
      </c>
      <c r="H31" s="10">
        <f t="shared" si="2"/>
        <v>-5.3223745097175055</v>
      </c>
      <c r="I31" s="10">
        <f t="shared" si="3"/>
        <v>54.204355362454869</v>
      </c>
    </row>
    <row r="32" spans="1:9" ht="66.75" customHeight="1">
      <c r="A32" s="3" t="s">
        <v>27</v>
      </c>
      <c r="B32" s="17">
        <f>B33+B36+B37+B38</f>
        <v>226917</v>
      </c>
      <c r="C32" s="15">
        <f>B32/B42*100</f>
        <v>70.640699567595505</v>
      </c>
      <c r="D32" s="15">
        <f>D33+D36+D37+D38</f>
        <v>396734</v>
      </c>
      <c r="E32" s="15">
        <f>D32/D42*100</f>
        <v>62.965155494893544</v>
      </c>
      <c r="F32" s="15">
        <f t="shared" ref="F32" si="5">F33+F36+F37+F38</f>
        <v>215776</v>
      </c>
      <c r="G32" s="10">
        <f>F32/F42*100</f>
        <v>66.911021390341162</v>
      </c>
      <c r="H32" s="10">
        <f t="shared" si="2"/>
        <v>-4.9097247011021636</v>
      </c>
      <c r="I32" s="10">
        <f t="shared" si="3"/>
        <v>54.388078662277493</v>
      </c>
    </row>
    <row r="33" spans="1:9" ht="51.75" customHeight="1">
      <c r="A33" s="3" t="s">
        <v>28</v>
      </c>
      <c r="B33" s="17">
        <f>SUM(B34:B35)</f>
        <v>36894</v>
      </c>
      <c r="C33" s="15">
        <f>B33/B42*100</f>
        <v>11.485335915100537</v>
      </c>
      <c r="D33" s="15">
        <f>D34+D35</f>
        <v>65768</v>
      </c>
      <c r="E33" s="15">
        <f>D33/D42*100</f>
        <v>10.437956783608561</v>
      </c>
      <c r="F33" s="15">
        <f>F34+F35</f>
        <v>38365</v>
      </c>
      <c r="G33" s="10">
        <f>F33/F42*100</f>
        <v>11.896788037781954</v>
      </c>
      <c r="H33" s="10">
        <f t="shared" si="2"/>
        <v>3.9870981731446875</v>
      </c>
      <c r="I33" s="10">
        <f t="shared" si="3"/>
        <v>58.333840165429997</v>
      </c>
    </row>
    <row r="34" spans="1:9" ht="39" customHeight="1">
      <c r="A34" s="3" t="s">
        <v>29</v>
      </c>
      <c r="B34" s="17">
        <v>36894</v>
      </c>
      <c r="C34" s="15">
        <f>B34/B42*100</f>
        <v>11.485335915100537</v>
      </c>
      <c r="D34" s="15">
        <v>65768</v>
      </c>
      <c r="E34" s="15">
        <f>D34/D42*100</f>
        <v>10.437956783608561</v>
      </c>
      <c r="F34" s="15">
        <v>38365</v>
      </c>
      <c r="G34" s="10">
        <f>F34/F42*100</f>
        <v>11.896788037781954</v>
      </c>
      <c r="H34" s="10">
        <f t="shared" si="2"/>
        <v>3.9870981731446875</v>
      </c>
      <c r="I34" s="10">
        <f t="shared" si="3"/>
        <v>58.333840165429997</v>
      </c>
    </row>
    <row r="35" spans="1:9" ht="26.25" customHeight="1">
      <c r="A35" s="19" t="s">
        <v>111</v>
      </c>
      <c r="B35" s="17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>
      <c r="A36" s="20" t="s">
        <v>112</v>
      </c>
      <c r="B36" s="17">
        <v>48409</v>
      </c>
      <c r="C36" s="15">
        <f>B36/B42*100</f>
        <v>15.070028360007099</v>
      </c>
      <c r="D36" s="15">
        <v>50694</v>
      </c>
      <c r="E36" s="15">
        <f>D36/D42*100</f>
        <v>8.0455811517493672</v>
      </c>
      <c r="F36" s="15">
        <v>17473</v>
      </c>
      <c r="G36" s="10">
        <f>F36/F42*100</f>
        <v>5.4182869121377317</v>
      </c>
      <c r="H36" s="10"/>
      <c r="I36" s="10">
        <f t="shared" si="3"/>
        <v>34.467589852842544</v>
      </c>
    </row>
    <row r="37" spans="1:9" ht="26.25" customHeight="1">
      <c r="A37" s="20" t="s">
        <v>113</v>
      </c>
      <c r="B37" s="17">
        <v>135196</v>
      </c>
      <c r="C37" s="15">
        <f>B37/B42*100</f>
        <v>42.087371235917281</v>
      </c>
      <c r="D37" s="15">
        <v>268956</v>
      </c>
      <c r="E37" s="15">
        <f>D37/ D42*100</f>
        <v>42.685669393811949</v>
      </c>
      <c r="F37" s="15">
        <v>149882</v>
      </c>
      <c r="G37" s="10">
        <f>F37/F42*100</f>
        <v>46.477632860128622</v>
      </c>
      <c r="H37" s="10">
        <f t="shared" si="2"/>
        <v>10.862747418562677</v>
      </c>
      <c r="I37" s="10">
        <f t="shared" si="3"/>
        <v>55.727330864528021</v>
      </c>
    </row>
    <row r="38" spans="1:9" ht="26.25" customHeight="1">
      <c r="A38" s="3" t="s">
        <v>30</v>
      </c>
      <c r="B38" s="17">
        <v>6418</v>
      </c>
      <c r="C38" s="15">
        <f>B38/B42*100</f>
        <v>1.9979640565705872</v>
      </c>
      <c r="D38" s="15">
        <v>11316</v>
      </c>
      <c r="E38" s="15">
        <f>D38/ D42*100</f>
        <v>1.7959481657236722</v>
      </c>
      <c r="F38" s="15">
        <v>10056</v>
      </c>
      <c r="G38" s="10">
        <f>F38/F42*100</f>
        <v>3.1183135802928539</v>
      </c>
      <c r="H38" s="10"/>
      <c r="I38" s="10"/>
    </row>
    <row r="39" spans="1:9" ht="64.5" customHeight="1">
      <c r="A39" s="3" t="s">
        <v>31</v>
      </c>
      <c r="B39" s="17">
        <v>47</v>
      </c>
      <c r="C39" s="15">
        <f>B39/B42*100</f>
        <v>1.4631397734312497E-2</v>
      </c>
      <c r="D39" s="15">
        <v>326</v>
      </c>
      <c r="E39" s="15">
        <f>D39/D42*100</f>
        <v>5.1739051080409784E-2</v>
      </c>
      <c r="F39" s="15">
        <v>182</v>
      </c>
      <c r="G39" s="10">
        <f>F39/F42*100</f>
        <v>5.6437258513653478E-2</v>
      </c>
      <c r="H39" s="10"/>
      <c r="I39" s="10"/>
    </row>
    <row r="40" spans="1:9" ht="69.75" customHeight="1">
      <c r="A40" s="3" t="s">
        <v>32</v>
      </c>
      <c r="B40" s="17">
        <v>3</v>
      </c>
      <c r="C40" s="15">
        <f>B40/B42*100</f>
        <v>9.3391900431781885E-4</v>
      </c>
      <c r="D40" s="15">
        <v>396</v>
      </c>
      <c r="E40" s="15">
        <f>D40/D42*100</f>
        <v>6.28486632755898E-2</v>
      </c>
      <c r="F40" s="15">
        <v>396</v>
      </c>
      <c r="G40" s="10">
        <f>F40/F42*100</f>
        <v>0.12279755149124602</v>
      </c>
      <c r="H40" s="10"/>
      <c r="I40" s="10"/>
    </row>
    <row r="41" spans="1:9" ht="39" customHeight="1">
      <c r="A41" s="3" t="s">
        <v>33</v>
      </c>
      <c r="B41" s="17">
        <v>-57</v>
      </c>
      <c r="C41" s="15">
        <f>B41/B42*100</f>
        <v>-1.774446108203856E-2</v>
      </c>
      <c r="D41" s="15">
        <v>-1117</v>
      </c>
      <c r="E41" s="15">
        <f>D41/D42*100</f>
        <v>-0.17727766888594396</v>
      </c>
      <c r="F41" s="15">
        <v>-1521</v>
      </c>
      <c r="G41" s="10">
        <f>F41/F42*100</f>
        <v>-0.47165423186410405</v>
      </c>
      <c r="H41" s="10">
        <f t="shared" si="2"/>
        <v>2568.4210526315792</v>
      </c>
      <c r="I41" s="10">
        <f t="shared" si="3"/>
        <v>136.16830796777083</v>
      </c>
    </row>
    <row r="42" spans="1:9" s="14" customFormat="1" ht="15" customHeight="1">
      <c r="A42" s="12" t="s">
        <v>34</v>
      </c>
      <c r="B42" s="16">
        <f t="shared" ref="B42" si="6">B8+B31</f>
        <v>321227</v>
      </c>
      <c r="C42" s="16">
        <f t="shared" ref="C42:I42" si="7">C31+C8</f>
        <v>100</v>
      </c>
      <c r="D42" s="16">
        <f t="shared" si="7"/>
        <v>630085</v>
      </c>
      <c r="E42" s="16">
        <f t="shared" si="7"/>
        <v>100</v>
      </c>
      <c r="F42" s="16">
        <f t="shared" si="7"/>
        <v>322482</v>
      </c>
      <c r="G42" s="16">
        <f t="shared" si="7"/>
        <v>100</v>
      </c>
      <c r="H42" s="16">
        <f t="shared" si="7"/>
        <v>8.8129351375359022</v>
      </c>
      <c r="I42" s="16">
        <f t="shared" si="7"/>
        <v>100.25819157783395</v>
      </c>
    </row>
    <row r="43" spans="1:9" ht="26.25" customHeight="1">
      <c r="A43" s="3" t="s">
        <v>35</v>
      </c>
      <c r="B43" s="17">
        <f>SUM(B44:B51)</f>
        <v>34594.1</v>
      </c>
      <c r="C43" s="9">
        <f>B43/B89*100</f>
        <v>10.59707550478711</v>
      </c>
      <c r="D43" s="17">
        <f>SUM(D44:D51)</f>
        <v>90541.9</v>
      </c>
      <c r="E43" s="9">
        <f>D43/D89*100</f>
        <v>13.441154246404114</v>
      </c>
      <c r="F43" s="17">
        <f>SUM(F44:F51)</f>
        <v>35177.800000000003</v>
      </c>
      <c r="G43" s="9">
        <f>F43/F89*100</f>
        <v>10.724474733106069</v>
      </c>
      <c r="H43" s="9">
        <f>F43/B43*100-100</f>
        <v>1.6872819353589392</v>
      </c>
      <c r="I43" s="10">
        <f t="shared" ref="I43:I65" si="8">F43/D43*100</f>
        <v>38.852509169787695</v>
      </c>
    </row>
    <row r="44" spans="1:9" ht="53.25" customHeight="1">
      <c r="A44" s="3" t="s">
        <v>103</v>
      </c>
      <c r="B44" s="17">
        <v>2685.9</v>
      </c>
      <c r="C44" s="9">
        <f>B44/B89*100</f>
        <v>0.82276125403776079</v>
      </c>
      <c r="D44" s="17">
        <v>6331.7</v>
      </c>
      <c r="E44" s="9">
        <f>D44/D89*100</f>
        <v>0.9399554939973308</v>
      </c>
      <c r="F44" s="17">
        <v>2809.9</v>
      </c>
      <c r="G44" s="9">
        <f>F44/F89*100</f>
        <v>0.85663974303551504</v>
      </c>
      <c r="H44" s="9">
        <f>F44/B44*100-100</f>
        <v>4.616702036561307</v>
      </c>
      <c r="I44" s="10">
        <f t="shared" si="8"/>
        <v>44.378287031918759</v>
      </c>
    </row>
    <row r="45" spans="1:9" ht="81.75" customHeight="1">
      <c r="A45" s="3" t="s">
        <v>36</v>
      </c>
      <c r="B45" s="17">
        <v>112.7</v>
      </c>
      <c r="C45" s="9">
        <f>B45/B89*100</f>
        <v>3.452295071672648E-2</v>
      </c>
      <c r="D45" s="17">
        <v>287</v>
      </c>
      <c r="E45" s="9">
        <f>D45/D89*100</f>
        <v>4.2605813095572112E-2</v>
      </c>
      <c r="F45" s="17">
        <v>121.3</v>
      </c>
      <c r="G45" s="9">
        <f>F45/F89*100</f>
        <v>3.6980106349054402E-2</v>
      </c>
      <c r="H45" s="9">
        <f>F45/B45*100-100</f>
        <v>7.6308784383318624</v>
      </c>
      <c r="I45" s="10">
        <f t="shared" si="8"/>
        <v>42.264808362369337</v>
      </c>
    </row>
    <row r="46" spans="1:9" ht="105.75" customHeight="1">
      <c r="A46" s="3" t="s">
        <v>37</v>
      </c>
      <c r="B46" s="17">
        <v>12258.5</v>
      </c>
      <c r="C46" s="9">
        <f>B46/B89*100</f>
        <v>3.7550984149156301</v>
      </c>
      <c r="D46" s="17">
        <v>31471.5</v>
      </c>
      <c r="E46" s="9">
        <f>D46/D89*100</f>
        <v>4.6720168879348352</v>
      </c>
      <c r="F46" s="17">
        <v>14016.2</v>
      </c>
      <c r="G46" s="9">
        <f>F46/F89*100</f>
        <v>4.273046715660481</v>
      </c>
      <c r="H46" s="9">
        <f>F46/B46*100-100</f>
        <v>14.338622180527793</v>
      </c>
      <c r="I46" s="10">
        <f t="shared" si="8"/>
        <v>44.536167643741166</v>
      </c>
    </row>
    <row r="47" spans="1:9" ht="15" customHeight="1">
      <c r="A47" s="3" t="s">
        <v>38</v>
      </c>
      <c r="B47" s="17">
        <v>0.3</v>
      </c>
      <c r="C47" s="9">
        <f>B47/B89*100</f>
        <v>9.1897827994835338E-5</v>
      </c>
      <c r="D47" s="17">
        <v>1.6</v>
      </c>
      <c r="E47" s="9">
        <f>D47/D89*100</f>
        <v>2.3752369670005359E-4</v>
      </c>
      <c r="F47" s="17">
        <v>0</v>
      </c>
      <c r="G47" s="9">
        <f>F47/F89*100</f>
        <v>0</v>
      </c>
      <c r="H47" s="9">
        <f t="shared" ref="H47:H50" si="9">F47/B47*100-100</f>
        <v>-100</v>
      </c>
      <c r="I47" s="10">
        <f t="shared" si="8"/>
        <v>0</v>
      </c>
    </row>
    <row r="48" spans="1:9" ht="64.5" customHeight="1">
      <c r="A48" s="3" t="s">
        <v>39</v>
      </c>
      <c r="B48" s="17">
        <v>3218.6</v>
      </c>
      <c r="C48" s="9">
        <f>B48/B89*100</f>
        <v>0.98594116394725673</v>
      </c>
      <c r="D48" s="17">
        <v>7119.9</v>
      </c>
      <c r="E48" s="9">
        <f>D48/D89*100</f>
        <v>1.0569656050841947</v>
      </c>
      <c r="F48" s="17">
        <v>3680.9</v>
      </c>
      <c r="G48" s="9">
        <f>F48/F89*100</f>
        <v>1.1221770277018497</v>
      </c>
      <c r="H48" s="9">
        <f t="shared" si="9"/>
        <v>14.363387808363882</v>
      </c>
      <c r="I48" s="10">
        <f t="shared" si="8"/>
        <v>51.69875981404234</v>
      </c>
    </row>
    <row r="49" spans="1:9" ht="32.25" customHeight="1">
      <c r="A49" s="3" t="s">
        <v>104</v>
      </c>
      <c r="B49" s="17">
        <v>0</v>
      </c>
      <c r="C49" s="9"/>
      <c r="D49" s="17">
        <v>0</v>
      </c>
      <c r="E49" s="9"/>
      <c r="F49" s="17">
        <v>0</v>
      </c>
      <c r="G49" s="9"/>
      <c r="H49" s="9" t="e">
        <f t="shared" si="9"/>
        <v>#DIV/0!</v>
      </c>
      <c r="I49" s="10" t="e">
        <f t="shared" si="8"/>
        <v>#DIV/0!</v>
      </c>
    </row>
    <row r="50" spans="1:9" ht="15" customHeight="1">
      <c r="A50" s="3" t="s">
        <v>40</v>
      </c>
      <c r="B50" s="17">
        <v>0</v>
      </c>
      <c r="C50" s="9">
        <f>B50/B89*100</f>
        <v>0</v>
      </c>
      <c r="D50" s="17">
        <v>100</v>
      </c>
      <c r="E50" s="9">
        <f>D50/D89*100</f>
        <v>1.4845231043753349E-2</v>
      </c>
      <c r="F50" s="17">
        <v>0</v>
      </c>
      <c r="G50" s="9">
        <f>F50/F89*100</f>
        <v>0</v>
      </c>
      <c r="H50" s="9" t="e">
        <f t="shared" si="9"/>
        <v>#DIV/0!</v>
      </c>
      <c r="I50" s="10">
        <f t="shared" si="8"/>
        <v>0</v>
      </c>
    </row>
    <row r="51" spans="1:9" ht="26.25" customHeight="1">
      <c r="A51" s="3" t="s">
        <v>41</v>
      </c>
      <c r="B51" s="17">
        <v>16318.1</v>
      </c>
      <c r="C51" s="9">
        <f>B51/B89*100</f>
        <v>4.9986598233417423</v>
      </c>
      <c r="D51" s="17">
        <v>45230.2</v>
      </c>
      <c r="E51" s="9">
        <f>D51/D89*100</f>
        <v>6.7145276915517274</v>
      </c>
      <c r="F51" s="17">
        <v>14549.5</v>
      </c>
      <c r="G51" s="9">
        <f>F51/F89*100</f>
        <v>4.4356311403591686</v>
      </c>
      <c r="H51" s="9">
        <f>F51/B51*100-100</f>
        <v>-10.838271612503917</v>
      </c>
      <c r="I51" s="10">
        <f t="shared" si="8"/>
        <v>32.167666735941921</v>
      </c>
    </row>
    <row r="52" spans="1:9" ht="15" customHeight="1">
      <c r="A52" s="3" t="s">
        <v>42</v>
      </c>
      <c r="B52" s="17">
        <f>B53</f>
        <v>664.4</v>
      </c>
      <c r="C52" s="9">
        <f>B52/B89*100</f>
        <v>0.20352305639922869</v>
      </c>
      <c r="D52" s="17">
        <f>D53</f>
        <v>1831.7</v>
      </c>
      <c r="E52" s="9">
        <f>D52/D89*100</f>
        <v>0.27192009702843012</v>
      </c>
      <c r="F52" s="17">
        <f>F53</f>
        <v>814.2</v>
      </c>
      <c r="G52" s="9">
        <f>F52/F89*100</f>
        <v>0.24822096116570569</v>
      </c>
      <c r="H52" s="9">
        <f>F52/B52*100-100</f>
        <v>22.546658639373888</v>
      </c>
      <c r="I52" s="10">
        <f t="shared" si="8"/>
        <v>44.450510454768796</v>
      </c>
    </row>
    <row r="53" spans="1:9" ht="26.25" customHeight="1">
      <c r="A53" s="3" t="s">
        <v>43</v>
      </c>
      <c r="B53" s="17">
        <v>664.4</v>
      </c>
      <c r="C53" s="9">
        <f>B53/B89*100</f>
        <v>0.20352305639922869</v>
      </c>
      <c r="D53" s="17">
        <v>1831.7</v>
      </c>
      <c r="E53" s="9">
        <f>D53/D89*100</f>
        <v>0.27192009702843012</v>
      </c>
      <c r="F53" s="17">
        <v>814.2</v>
      </c>
      <c r="G53" s="9">
        <f>F53/F89*100</f>
        <v>0.24822096116570569</v>
      </c>
      <c r="H53" s="9">
        <f t="shared" ref="H53:H102" si="10">F53/B53*100-100</f>
        <v>22.546658639373888</v>
      </c>
      <c r="I53" s="10">
        <f t="shared" si="8"/>
        <v>44.450510454768796</v>
      </c>
    </row>
    <row r="54" spans="1:9" ht="51.75" customHeight="1">
      <c r="A54" s="3" t="s">
        <v>44</v>
      </c>
      <c r="B54" s="17">
        <f>B56</f>
        <v>385</v>
      </c>
      <c r="C54" s="9">
        <f>B54/B89*100</f>
        <v>0.11793554592670537</v>
      </c>
      <c r="D54" s="17">
        <f>SUM(D55:D56)</f>
        <v>2322</v>
      </c>
      <c r="E54" s="9">
        <f>D54/D89*100</f>
        <v>0.34470626483595279</v>
      </c>
      <c r="F54" s="17">
        <f>SUM(F55:F56)</f>
        <v>700.5</v>
      </c>
      <c r="G54" s="9">
        <f>F54/F89*100</f>
        <v>0.21355782767941145</v>
      </c>
      <c r="H54" s="9">
        <f t="shared" si="10"/>
        <v>81.948051948051955</v>
      </c>
      <c r="I54" s="10">
        <f t="shared" si="8"/>
        <v>30.16795865633075</v>
      </c>
    </row>
    <row r="55" spans="1:9" ht="20.25" customHeight="1">
      <c r="A55" s="3" t="s">
        <v>105</v>
      </c>
      <c r="B55" s="17">
        <v>0</v>
      </c>
      <c r="C55" s="9">
        <f>B55/B89*100</f>
        <v>0</v>
      </c>
      <c r="D55" s="17">
        <v>360</v>
      </c>
      <c r="E55" s="9">
        <f>D55/D89*100</f>
        <v>5.3442831757512056E-2</v>
      </c>
      <c r="F55" s="17">
        <v>0</v>
      </c>
      <c r="G55" s="9">
        <f>F55/F89*100</f>
        <v>0</v>
      </c>
      <c r="H55" s="9" t="e">
        <f t="shared" si="10"/>
        <v>#DIV/0!</v>
      </c>
      <c r="I55" s="10">
        <f t="shared" si="8"/>
        <v>0</v>
      </c>
    </row>
    <row r="56" spans="1:9" ht="66" customHeight="1">
      <c r="A56" s="3" t="s">
        <v>102</v>
      </c>
      <c r="B56" s="17">
        <v>385</v>
      </c>
      <c r="C56" s="9">
        <f>B56/B89*100</f>
        <v>0.11793554592670537</v>
      </c>
      <c r="D56" s="17">
        <v>1962</v>
      </c>
      <c r="E56" s="9">
        <f>D56/D89*100</f>
        <v>0.29126343307844071</v>
      </c>
      <c r="F56" s="17">
        <v>700.5</v>
      </c>
      <c r="G56" s="9">
        <f>F56/F89*100</f>
        <v>0.21355782767941145</v>
      </c>
      <c r="H56" s="9">
        <f t="shared" si="10"/>
        <v>81.948051948051955</v>
      </c>
      <c r="I56" s="10">
        <f t="shared" si="8"/>
        <v>35.703363914373085</v>
      </c>
    </row>
    <row r="57" spans="1:9" ht="26.25" customHeight="1">
      <c r="A57" s="3" t="s">
        <v>45</v>
      </c>
      <c r="B57" s="17">
        <f>SUM(B58:B60)</f>
        <v>10233.9</v>
      </c>
      <c r="C57" s="9">
        <f>B57/B89*100</f>
        <v>3.1349106063878183</v>
      </c>
      <c r="D57" s="17">
        <f>SUM(D58:D60)</f>
        <v>32565</v>
      </c>
      <c r="E57" s="9">
        <f>D57/D89*100</f>
        <v>4.8343494893982788</v>
      </c>
      <c r="F57" s="17">
        <f>SUM(F58:F60)</f>
        <v>13147.9</v>
      </c>
      <c r="G57" s="9">
        <f>F57/F89*100</f>
        <v>4.008332566090127</v>
      </c>
      <c r="H57" s="9">
        <f t="shared" si="10"/>
        <v>28.473993296788137</v>
      </c>
      <c r="I57" s="10">
        <f t="shared" si="8"/>
        <v>40.374328266543834</v>
      </c>
    </row>
    <row r="58" spans="1:9" ht="26.25" customHeight="1">
      <c r="A58" s="3" t="s">
        <v>46</v>
      </c>
      <c r="B58" s="17">
        <v>61</v>
      </c>
      <c r="C58" s="9">
        <f>B58/B89*100</f>
        <v>1.8685891692283185E-2</v>
      </c>
      <c r="D58" s="17">
        <v>1122.3</v>
      </c>
      <c r="E58" s="9">
        <f>D58/D89*100</f>
        <v>0.16660802800404384</v>
      </c>
      <c r="F58" s="17">
        <v>0</v>
      </c>
      <c r="G58" s="9">
        <f>F58/F89*100</f>
        <v>0</v>
      </c>
      <c r="H58" s="9">
        <f t="shared" si="10"/>
        <v>-100</v>
      </c>
      <c r="I58" s="10">
        <f t="shared" si="8"/>
        <v>0</v>
      </c>
    </row>
    <row r="59" spans="1:9" ht="26.25" customHeight="1">
      <c r="A59" s="3" t="s">
        <v>47</v>
      </c>
      <c r="B59" s="17">
        <v>9939.7999999999993</v>
      </c>
      <c r="C59" s="9">
        <f>B59/B89*100</f>
        <v>3.0448201023435475</v>
      </c>
      <c r="D59" s="17">
        <v>29548</v>
      </c>
      <c r="E59" s="9">
        <f>D59/D89*100</f>
        <v>4.3864688688082394</v>
      </c>
      <c r="F59" s="17">
        <v>12349.6</v>
      </c>
      <c r="G59" s="9">
        <f>F59/F89*100</f>
        <v>3.7649589560451959</v>
      </c>
      <c r="H59" s="9">
        <f t="shared" si="10"/>
        <v>24.243948570393783</v>
      </c>
      <c r="I59" s="10">
        <f t="shared" si="8"/>
        <v>41.795045349939087</v>
      </c>
    </row>
    <row r="60" spans="1:9" ht="26.25" customHeight="1">
      <c r="A60" s="3" t="s">
        <v>48</v>
      </c>
      <c r="B60" s="17">
        <v>233.1</v>
      </c>
      <c r="C60" s="9">
        <f>B60/B89*100</f>
        <v>7.1404612351987057E-2</v>
      </c>
      <c r="D60" s="17">
        <v>1894.7</v>
      </c>
      <c r="E60" s="9">
        <f>D60/D89*100</f>
        <v>0.28127259258599474</v>
      </c>
      <c r="F60" s="17">
        <v>798.3</v>
      </c>
      <c r="G60" s="9">
        <f>F60/F89*100</f>
        <v>0.24337361004493099</v>
      </c>
      <c r="H60" s="9">
        <f t="shared" si="10"/>
        <v>242.47104247104249</v>
      </c>
      <c r="I60" s="10">
        <f t="shared" si="8"/>
        <v>42.133319258985587</v>
      </c>
    </row>
    <row r="61" spans="1:9" ht="26.25" customHeight="1">
      <c r="A61" s="3" t="s">
        <v>49</v>
      </c>
      <c r="B61" s="17">
        <f>SUM(B62:B64)</f>
        <v>6397.7</v>
      </c>
      <c r="C61" s="9">
        <f>B61/B89*100</f>
        <v>1.959782447208527</v>
      </c>
      <c r="D61" s="17">
        <f>SUM(D62:D64)</f>
        <v>39431.800000000003</v>
      </c>
      <c r="E61" s="9">
        <f>D61/D89*100</f>
        <v>5.8537418147107338</v>
      </c>
      <c r="F61" s="17">
        <f>SUM(F62:F64)</f>
        <v>7794.2</v>
      </c>
      <c r="G61" s="9">
        <f>F61/F89*100</f>
        <v>2.3761776167007405</v>
      </c>
      <c r="H61" s="9">
        <f t="shared" si="10"/>
        <v>21.828156993919691</v>
      </c>
      <c r="I61" s="10">
        <f t="shared" si="8"/>
        <v>19.76628000750663</v>
      </c>
    </row>
    <row r="62" spans="1:9" ht="15" customHeight="1">
      <c r="A62" s="3" t="s">
        <v>50</v>
      </c>
      <c r="B62" s="17">
        <v>1168</v>
      </c>
      <c r="C62" s="9">
        <f>B62/B89*100</f>
        <v>0.35778887699322559</v>
      </c>
      <c r="D62" s="17">
        <v>26923.1</v>
      </c>
      <c r="E62" s="9">
        <f>D62/D89*100</f>
        <v>3.9967963991407576</v>
      </c>
      <c r="F62" s="17">
        <v>1136.2</v>
      </c>
      <c r="G62" s="9">
        <f>F62/F89*100</f>
        <v>0.34638744298265145</v>
      </c>
      <c r="H62" s="9">
        <f t="shared" si="10"/>
        <v>-2.7226027397260282</v>
      </c>
      <c r="I62" s="10">
        <f t="shared" si="8"/>
        <v>4.2201678112847336</v>
      </c>
    </row>
    <row r="63" spans="1:9" ht="15" customHeight="1">
      <c r="A63" s="3" t="s">
        <v>51</v>
      </c>
      <c r="B63" s="17">
        <v>75</v>
      </c>
      <c r="C63" s="9">
        <f>B63/B89*100</f>
        <v>2.2974456998708835E-2</v>
      </c>
      <c r="D63" s="17">
        <v>1036.9000000000001</v>
      </c>
      <c r="E63" s="9">
        <f>D63/D89*100</f>
        <v>0.15393020069267849</v>
      </c>
      <c r="F63" s="17">
        <v>251</v>
      </c>
      <c r="G63" s="9">
        <f>F63/F89*100</f>
        <v>7.6521077441159574E-2</v>
      </c>
      <c r="H63" s="9">
        <f t="shared" si="10"/>
        <v>234.66666666666669</v>
      </c>
      <c r="I63" s="10">
        <f t="shared" si="8"/>
        <v>24.206770180345259</v>
      </c>
    </row>
    <row r="64" spans="1:9" ht="15" customHeight="1">
      <c r="A64" s="3" t="s">
        <v>52</v>
      </c>
      <c r="B64" s="17">
        <v>5154.7</v>
      </c>
      <c r="C64" s="9">
        <f>B64/B89*100</f>
        <v>1.5790191132165923</v>
      </c>
      <c r="D64" s="17">
        <v>11471.8</v>
      </c>
      <c r="E64" s="9">
        <f>D64/D89*100</f>
        <v>1.7030152148772966</v>
      </c>
      <c r="F64" s="17">
        <v>6407</v>
      </c>
      <c r="G64" s="9">
        <f>F64/F89*100</f>
        <v>1.9532690962769297</v>
      </c>
      <c r="H64" s="9">
        <f t="shared" si="10"/>
        <v>24.294333326866749</v>
      </c>
      <c r="I64" s="10">
        <f t="shared" si="8"/>
        <v>55.849997384891651</v>
      </c>
    </row>
    <row r="65" spans="1:9" ht="15" customHeight="1">
      <c r="A65" s="3" t="s">
        <v>53</v>
      </c>
      <c r="B65" s="17">
        <f>SUM(B66:B71)</f>
        <v>232946.7</v>
      </c>
      <c r="C65" s="9">
        <f>B65/B89*100</f>
        <v>71.357652561881707</v>
      </c>
      <c r="D65" s="17">
        <f>SUM(D66:D71)</f>
        <v>432756.6</v>
      </c>
      <c r="E65" s="9">
        <f>D65/D89*100</f>
        <v>64.2437171270915</v>
      </c>
      <c r="F65" s="17">
        <f>SUM(F66:F71)</f>
        <v>229337</v>
      </c>
      <c r="G65" s="9">
        <f>F65/F89*100</f>
        <v>69.916790187741881</v>
      </c>
      <c r="H65" s="9">
        <f t="shared" si="10"/>
        <v>-1.5495819429938251</v>
      </c>
      <c r="I65" s="10">
        <f t="shared" si="8"/>
        <v>52.994454619525158</v>
      </c>
    </row>
    <row r="66" spans="1:9" ht="15" customHeight="1">
      <c r="A66" s="3" t="s">
        <v>54</v>
      </c>
      <c r="B66" s="17">
        <v>69591.100000000006</v>
      </c>
      <c r="C66" s="9">
        <f>B66/B89*100</f>
        <v>21.317569792571287</v>
      </c>
      <c r="D66" s="17">
        <v>150362.4</v>
      </c>
      <c r="E66" s="9">
        <f>D66/D89*100</f>
        <v>22.321645682932587</v>
      </c>
      <c r="F66" s="17">
        <v>77858.3</v>
      </c>
      <c r="G66" s="9">
        <f>F66/F89*100</f>
        <v>23.736258979032009</v>
      </c>
      <c r="H66" s="9">
        <f t="shared" si="10"/>
        <v>11.879680016553834</v>
      </c>
      <c r="I66" s="10">
        <f t="shared" ref="I66:I102" si="11">F66/D66*100</f>
        <v>51.780431810080188</v>
      </c>
    </row>
    <row r="67" spans="1:9" ht="15" customHeight="1">
      <c r="A67" s="3" t="s">
        <v>55</v>
      </c>
      <c r="B67" s="17">
        <v>144533.70000000001</v>
      </c>
      <c r="C67" s="9">
        <f>B67/B89*100</f>
        <v>44.274443673523777</v>
      </c>
      <c r="D67" s="17">
        <v>249806.9</v>
      </c>
      <c r="E67" s="9">
        <f>D67/D89*100</f>
        <v>37.084411468237889</v>
      </c>
      <c r="F67" s="17">
        <v>133542.5</v>
      </c>
      <c r="G67" s="9">
        <f>F67/F89*100</f>
        <v>40.712414279625705</v>
      </c>
      <c r="H67" s="9">
        <f t="shared" si="10"/>
        <v>-7.6045932540300356</v>
      </c>
      <c r="I67" s="10">
        <f t="shared" si="11"/>
        <v>53.458291184110607</v>
      </c>
    </row>
    <row r="68" spans="1:9" ht="26.25" customHeight="1">
      <c r="A68" s="3" t="s">
        <v>56</v>
      </c>
      <c r="B68" s="17">
        <v>17799.400000000001</v>
      </c>
      <c r="C68" s="9">
        <f>B68/B89*100</f>
        <v>5.4524206653709077</v>
      </c>
      <c r="D68" s="17">
        <v>30879.3</v>
      </c>
      <c r="E68" s="9">
        <f>D68/D89*100</f>
        <v>4.5841034296937275</v>
      </c>
      <c r="F68" s="17">
        <v>17755.7</v>
      </c>
      <c r="G68" s="9">
        <f>F68/F89*100</f>
        <v>5.413088823593613</v>
      </c>
      <c r="H68" s="9">
        <f t="shared" si="10"/>
        <v>-0.24551389372675203</v>
      </c>
      <c r="I68" s="10">
        <f t="shared" si="11"/>
        <v>57.500331937576313</v>
      </c>
    </row>
    <row r="69" spans="1:9" ht="36.75" customHeight="1">
      <c r="A69" s="3" t="s">
        <v>57</v>
      </c>
      <c r="B69" s="17">
        <v>83.9</v>
      </c>
      <c r="C69" s="9">
        <f>B69/B89*100</f>
        <v>2.5700759229222287E-2</v>
      </c>
      <c r="D69" s="17">
        <v>193</v>
      </c>
      <c r="E69" s="9">
        <f>D69/D89*100</f>
        <v>2.8651295914443965E-2</v>
      </c>
      <c r="F69" s="17">
        <v>12.7</v>
      </c>
      <c r="G69" s="9">
        <f>F69/F89*100</f>
        <v>3.8717835996124562E-3</v>
      </c>
      <c r="H69" s="9">
        <f t="shared" si="10"/>
        <v>-84.86293206197854</v>
      </c>
      <c r="I69" s="10">
        <f t="shared" si="11"/>
        <v>6.5803108808290158</v>
      </c>
    </row>
    <row r="70" spans="1:9" ht="15" customHeight="1">
      <c r="A70" s="3" t="s">
        <v>58</v>
      </c>
      <c r="B70" s="17">
        <v>68.7</v>
      </c>
      <c r="C70" s="9">
        <f>B70/B89*100</f>
        <v>2.1044602610817295E-2</v>
      </c>
      <c r="D70" s="17">
        <v>180</v>
      </c>
      <c r="E70" s="9">
        <f>D70/D89*100</f>
        <v>2.6721415878756028E-2</v>
      </c>
      <c r="F70" s="17">
        <v>167.8</v>
      </c>
      <c r="G70" s="9">
        <f>F70/F89*100</f>
        <v>5.1156321890942533E-2</v>
      </c>
      <c r="H70" s="9">
        <f t="shared" si="10"/>
        <v>144.25036390101891</v>
      </c>
      <c r="I70" s="10">
        <f t="shared" si="11"/>
        <v>93.222222222222229</v>
      </c>
    </row>
    <row r="71" spans="1:9" ht="26.25" customHeight="1">
      <c r="A71" s="3" t="s">
        <v>59</v>
      </c>
      <c r="B71" s="17">
        <v>869.9</v>
      </c>
      <c r="C71" s="9">
        <f>B71/B89*100</f>
        <v>0.26647306857569086</v>
      </c>
      <c r="D71" s="17">
        <v>1335</v>
      </c>
      <c r="E71" s="9">
        <f>D71/D89*100</f>
        <v>0.19818383443410723</v>
      </c>
      <c r="F71" s="17">
        <v>0</v>
      </c>
      <c r="G71" s="9">
        <f>F71/F89*100</f>
        <v>0</v>
      </c>
      <c r="H71" s="9">
        <f t="shared" si="10"/>
        <v>-100</v>
      </c>
      <c r="I71" s="10">
        <f t="shared" si="11"/>
        <v>0</v>
      </c>
    </row>
    <row r="72" spans="1:9" ht="26.25" customHeight="1">
      <c r="A72" s="3" t="s">
        <v>60</v>
      </c>
      <c r="B72" s="17">
        <f>B73</f>
        <v>17347.599999999999</v>
      </c>
      <c r="C72" s="9">
        <f>B72/B89*100</f>
        <v>5.3140225364106852</v>
      </c>
      <c r="D72" s="17">
        <f>D73</f>
        <v>41723.300000000003</v>
      </c>
      <c r="E72" s="9">
        <f>D72/D89*100</f>
        <v>6.1939202840783416</v>
      </c>
      <c r="F72" s="17">
        <f>F73</f>
        <v>21426.6</v>
      </c>
      <c r="G72" s="9">
        <f>F72/F89*100</f>
        <v>6.5322172027918306</v>
      </c>
      <c r="H72" s="9">
        <f t="shared" si="10"/>
        <v>23.513339020959663</v>
      </c>
      <c r="I72" s="10">
        <f t="shared" si="11"/>
        <v>51.354039589390098</v>
      </c>
    </row>
    <row r="73" spans="1:9" ht="15" customHeight="1">
      <c r="A73" s="3" t="s">
        <v>61</v>
      </c>
      <c r="B73" s="17">
        <v>17347.599999999999</v>
      </c>
      <c r="C73" s="9">
        <f>B73/B89*100</f>
        <v>5.3140225364106852</v>
      </c>
      <c r="D73" s="17">
        <v>41723.300000000003</v>
      </c>
      <c r="E73" s="9">
        <f>D73/D89*100</f>
        <v>6.1939202840783416</v>
      </c>
      <c r="F73" s="17">
        <v>21426.6</v>
      </c>
      <c r="G73" s="9">
        <f>F73/F89*100</f>
        <v>6.5322172027918306</v>
      </c>
      <c r="H73" s="9">
        <f t="shared" si="10"/>
        <v>23.513339020959663</v>
      </c>
      <c r="I73" s="10">
        <f t="shared" si="11"/>
        <v>51.354039589390098</v>
      </c>
    </row>
    <row r="74" spans="1:9" ht="15" customHeight="1">
      <c r="A74" s="3" t="s">
        <v>62</v>
      </c>
      <c r="B74" s="17">
        <f>SUM(B75:B78)</f>
        <v>18849.899999999998</v>
      </c>
      <c r="C74" s="9">
        <f>B74/B89*100</f>
        <v>5.7742162263994885</v>
      </c>
      <c r="D74" s="17">
        <f>SUM(D75:D78)</f>
        <v>21579.7</v>
      </c>
      <c r="E74" s="9">
        <f>D74/D89*100</f>
        <v>3.2035563235488418</v>
      </c>
      <c r="F74" s="17">
        <f>SUM(F75:F78)</f>
        <v>14059.199999999999</v>
      </c>
      <c r="G74" s="9">
        <f>F74/F89*100</f>
        <v>4.2861559042260984</v>
      </c>
      <c r="H74" s="9">
        <f t="shared" si="10"/>
        <v>-25.414988938933362</v>
      </c>
      <c r="I74" s="10">
        <f t="shared" si="11"/>
        <v>65.150117934911052</v>
      </c>
    </row>
    <row r="75" spans="1:9" ht="15" customHeight="1">
      <c r="A75" s="3" t="s">
        <v>63</v>
      </c>
      <c r="B75" s="17">
        <v>2058.6999999999998</v>
      </c>
      <c r="C75" s="9">
        <f>B75/B89*100</f>
        <v>0.63063352830989161</v>
      </c>
      <c r="D75" s="17">
        <v>4315.3</v>
      </c>
      <c r="E75" s="9">
        <f>D75/D89*100</f>
        <v>0.64061625523108823</v>
      </c>
      <c r="F75" s="17">
        <v>2075.1999999999998</v>
      </c>
      <c r="G75" s="9">
        <f>F75/F89*100</f>
        <v>0.63265553747368264</v>
      </c>
      <c r="H75" s="9">
        <f t="shared" si="10"/>
        <v>0.80147666002817175</v>
      </c>
      <c r="I75" s="10">
        <f t="shared" si="11"/>
        <v>48.089356475795419</v>
      </c>
    </row>
    <row r="76" spans="1:9" ht="26.25" customHeight="1">
      <c r="A76" s="3" t="s">
        <v>64</v>
      </c>
      <c r="B76" s="17">
        <v>12425.1</v>
      </c>
      <c r="C76" s="9">
        <f>B76/B89*100</f>
        <v>3.8061323420620954</v>
      </c>
      <c r="D76" s="17">
        <v>7774.4</v>
      </c>
      <c r="E76" s="9">
        <f>D76/D89*100</f>
        <v>1.1541276422655602</v>
      </c>
      <c r="F76" s="17">
        <v>4546</v>
      </c>
      <c r="G76" s="9">
        <f>F76/F89*100</f>
        <v>1.3859156097510414</v>
      </c>
      <c r="H76" s="9">
        <f t="shared" si="10"/>
        <v>-63.412769313727857</v>
      </c>
      <c r="I76" s="10">
        <f t="shared" si="11"/>
        <v>58.473965836591887</v>
      </c>
    </row>
    <row r="77" spans="1:9" ht="15" customHeight="1">
      <c r="A77" s="3" t="s">
        <v>65</v>
      </c>
      <c r="B77" s="17">
        <v>3788.3</v>
      </c>
      <c r="C77" s="9">
        <f>B77/B89*100</f>
        <v>1.1604551393094491</v>
      </c>
      <c r="D77" s="17">
        <v>8197.7999999999993</v>
      </c>
      <c r="E77" s="9">
        <f>D77/D89*100</f>
        <v>1.2169823505048118</v>
      </c>
      <c r="F77" s="17">
        <v>6892.2</v>
      </c>
      <c r="G77" s="9">
        <f>F77/F89*100</f>
        <v>2.1011895216731471</v>
      </c>
      <c r="H77" s="9">
        <f t="shared" si="10"/>
        <v>81.933848955996069</v>
      </c>
      <c r="I77" s="10">
        <f t="shared" si="11"/>
        <v>84.073775891092737</v>
      </c>
    </row>
    <row r="78" spans="1:9" ht="26.25" customHeight="1">
      <c r="A78" s="3" t="s">
        <v>66</v>
      </c>
      <c r="B78" s="17">
        <v>577.79999999999995</v>
      </c>
      <c r="C78" s="9">
        <f>B78/B89*100</f>
        <v>0.17699521671805285</v>
      </c>
      <c r="D78" s="17">
        <v>1292.2</v>
      </c>
      <c r="E78" s="9">
        <f>D78/D89*100</f>
        <v>0.19183007554738077</v>
      </c>
      <c r="F78" s="17">
        <v>545.79999999999995</v>
      </c>
      <c r="G78" s="9">
        <f>F78/F89*100</f>
        <v>0.16639523532822664</v>
      </c>
      <c r="H78" s="9">
        <f t="shared" si="10"/>
        <v>-5.5382485289027272</v>
      </c>
      <c r="I78" s="10">
        <f t="shared" si="11"/>
        <v>42.238043646494347</v>
      </c>
    </row>
    <row r="79" spans="1:9" ht="26.25" customHeight="1">
      <c r="A79" s="3" t="s">
        <v>67</v>
      </c>
      <c r="B79" s="17">
        <f>SUM(B80:B81)</f>
        <v>4446.8</v>
      </c>
      <c r="C79" s="9">
        <f>B79/B89*100</f>
        <v>1.3621708717581127</v>
      </c>
      <c r="D79" s="17">
        <f>SUM(D80:D81)</f>
        <v>7429.4</v>
      </c>
      <c r="E79" s="9">
        <f>D79/D89*100</f>
        <v>1.1029115951646113</v>
      </c>
      <c r="F79" s="17">
        <f>SUM(F80:F81)</f>
        <v>4937.2000000000007</v>
      </c>
      <c r="G79" s="9">
        <f>F79/F89*100</f>
        <v>1.50517873921312</v>
      </c>
      <c r="H79" s="9">
        <f t="shared" si="10"/>
        <v>11.028155077808762</v>
      </c>
      <c r="I79" s="10">
        <f t="shared" si="11"/>
        <v>66.454895415511359</v>
      </c>
    </row>
    <row r="80" spans="1:9" ht="15" customHeight="1">
      <c r="A80" s="3" t="s">
        <v>68</v>
      </c>
      <c r="B80" s="17">
        <v>348</v>
      </c>
      <c r="C80" s="9">
        <f>B80/B89*100</f>
        <v>0.106601480474009</v>
      </c>
      <c r="D80" s="17">
        <v>511.4</v>
      </c>
      <c r="E80" s="9">
        <f>D80/D89*100</f>
        <v>7.5918511557754628E-2</v>
      </c>
      <c r="F80" s="17">
        <v>268.10000000000002</v>
      </c>
      <c r="G80" s="9">
        <f>F80/F89*100</f>
        <v>8.1734266382370052E-2</v>
      </c>
      <c r="H80" s="9">
        <f t="shared" si="10"/>
        <v>-22.959770114942529</v>
      </c>
      <c r="I80" s="10">
        <f t="shared" si="11"/>
        <v>52.424716464606966</v>
      </c>
    </row>
    <row r="81" spans="1:10" ht="15" customHeight="1">
      <c r="A81" s="3" t="s">
        <v>69</v>
      </c>
      <c r="B81" s="17">
        <v>4098.8</v>
      </c>
      <c r="C81" s="9">
        <f>B81/B89*100</f>
        <v>1.2555693912841037</v>
      </c>
      <c r="D81" s="17">
        <v>6918</v>
      </c>
      <c r="E81" s="9">
        <f>D81/D89*100</f>
        <v>1.0269930836068566</v>
      </c>
      <c r="F81" s="17">
        <v>4669.1000000000004</v>
      </c>
      <c r="G81" s="9">
        <f>F81/F89*100</f>
        <v>1.4234444728307496</v>
      </c>
      <c r="H81" s="9">
        <f t="shared" si="10"/>
        <v>13.913828437591505</v>
      </c>
      <c r="I81" s="10">
        <f t="shared" si="11"/>
        <v>67.49204972535415</v>
      </c>
    </row>
    <row r="82" spans="1:10" ht="26.25" customHeight="1">
      <c r="A82" s="3" t="s">
        <v>70</v>
      </c>
      <c r="B82" s="17">
        <f>B83</f>
        <v>575.5</v>
      </c>
      <c r="C82" s="9">
        <f>B82/B89*100</f>
        <v>0.1762906667034258</v>
      </c>
      <c r="D82" s="17">
        <f>D83</f>
        <v>1150</v>
      </c>
      <c r="E82" s="9">
        <f>D82/D89*100</f>
        <v>0.17072015700316351</v>
      </c>
      <c r="F82" s="17">
        <f>F83</f>
        <v>574.79999999999995</v>
      </c>
      <c r="G82" s="9">
        <f>F82/F89*100</f>
        <v>0.17523631598875905</v>
      </c>
      <c r="H82" s="9">
        <f t="shared" si="10"/>
        <v>-0.1216333622936645</v>
      </c>
      <c r="I82" s="10">
        <f t="shared" si="11"/>
        <v>49.982608695652168</v>
      </c>
    </row>
    <row r="83" spans="1:10" ht="26.25" customHeight="1">
      <c r="A83" s="3" t="s">
        <v>71</v>
      </c>
      <c r="B83" s="17">
        <v>575.5</v>
      </c>
      <c r="C83" s="9">
        <f>B83/B89*100</f>
        <v>0.1762906667034258</v>
      </c>
      <c r="D83" s="17">
        <v>1150</v>
      </c>
      <c r="E83" s="9">
        <f>D83/D89*100</f>
        <v>0.17072015700316351</v>
      </c>
      <c r="F83" s="17">
        <v>574.79999999999995</v>
      </c>
      <c r="G83" s="9">
        <f>F83/F89*100</f>
        <v>0.17523631598875905</v>
      </c>
      <c r="H83" s="9">
        <f t="shared" si="10"/>
        <v>-0.1216333622936645</v>
      </c>
      <c r="I83" s="10">
        <f t="shared" si="11"/>
        <v>49.982608695652168</v>
      </c>
    </row>
    <row r="84" spans="1:10" ht="39" customHeight="1">
      <c r="A84" s="3" t="s">
        <v>72</v>
      </c>
      <c r="B84" s="17">
        <f>B85</f>
        <v>7.9</v>
      </c>
      <c r="C84" s="9">
        <f>B84/B89*100</f>
        <v>2.4199761371973307E-3</v>
      </c>
      <c r="D84" s="17">
        <f>D85</f>
        <v>537.1</v>
      </c>
      <c r="E84" s="9">
        <f>D84/D89*100</f>
        <v>7.973373593599925E-2</v>
      </c>
      <c r="F84" s="17">
        <f>F85</f>
        <v>44.8</v>
      </c>
      <c r="G84" s="9">
        <f>F84/F89*100</f>
        <v>1.3657945296270712E-2</v>
      </c>
      <c r="H84" s="9">
        <f t="shared" si="10"/>
        <v>467.08860759493666</v>
      </c>
      <c r="I84" s="10">
        <f t="shared" si="11"/>
        <v>8.3410910444982314</v>
      </c>
    </row>
    <row r="85" spans="1:10" ht="39" customHeight="1">
      <c r="A85" s="3" t="s">
        <v>73</v>
      </c>
      <c r="B85" s="17">
        <v>7.9</v>
      </c>
      <c r="C85" s="9">
        <f>B85/B89*100</f>
        <v>2.4199761371973307E-3</v>
      </c>
      <c r="D85" s="17">
        <v>537.1</v>
      </c>
      <c r="E85" s="9">
        <f>D85/D89*100</f>
        <v>7.973373593599925E-2</v>
      </c>
      <c r="F85" s="17">
        <v>44.8</v>
      </c>
      <c r="G85" s="9">
        <f>F85/F89*100</f>
        <v>1.3657945296270712E-2</v>
      </c>
      <c r="H85" s="9">
        <f t="shared" si="10"/>
        <v>467.08860759493666</v>
      </c>
      <c r="I85" s="10">
        <f t="shared" si="11"/>
        <v>8.3410910444982314</v>
      </c>
    </row>
    <row r="86" spans="1:10" ht="90" customHeight="1">
      <c r="A86" s="3" t="s">
        <v>74</v>
      </c>
      <c r="B86" s="17">
        <f>SUM(B87:B88)</f>
        <v>0</v>
      </c>
      <c r="C86" s="9">
        <f>B86/B89*100</f>
        <v>0</v>
      </c>
      <c r="D86" s="17">
        <f>SUM(D87:D88)</f>
        <v>1748.5</v>
      </c>
      <c r="E86" s="9">
        <f>D86/D89*100</f>
        <v>0.25956886480002733</v>
      </c>
      <c r="F86" s="17">
        <f>SUM(F87:F88)</f>
        <v>0</v>
      </c>
      <c r="G86" s="9">
        <f>F86/F89*100</f>
        <v>0</v>
      </c>
      <c r="H86" s="9" t="e">
        <f t="shared" si="10"/>
        <v>#DIV/0!</v>
      </c>
      <c r="I86" s="10">
        <f t="shared" si="11"/>
        <v>0</v>
      </c>
    </row>
    <row r="87" spans="1:10" ht="70.5" customHeight="1">
      <c r="A87" s="3" t="s">
        <v>75</v>
      </c>
      <c r="B87" s="17">
        <v>0</v>
      </c>
      <c r="C87" s="9"/>
      <c r="D87" s="17">
        <v>0</v>
      </c>
      <c r="E87" s="9"/>
      <c r="F87" s="17">
        <v>0</v>
      </c>
      <c r="G87" s="9"/>
      <c r="H87" s="9"/>
      <c r="I87" s="10"/>
    </row>
    <row r="88" spans="1:10" ht="26.25" customHeight="1">
      <c r="A88" s="3" t="s">
        <v>76</v>
      </c>
      <c r="B88" s="17">
        <v>0</v>
      </c>
      <c r="C88" s="9">
        <f>B88/B89*100</f>
        <v>0</v>
      </c>
      <c r="D88" s="17">
        <v>1748.5</v>
      </c>
      <c r="E88" s="9">
        <f t="shared" ref="E88:G88" si="12">D88/D89*100</f>
        <v>0.25956886480002733</v>
      </c>
      <c r="F88" s="17">
        <v>0</v>
      </c>
      <c r="G88" s="9">
        <f t="shared" si="12"/>
        <v>0</v>
      </c>
      <c r="H88" s="9" t="e">
        <f t="shared" si="10"/>
        <v>#DIV/0!</v>
      </c>
      <c r="I88" s="10">
        <f t="shared" si="11"/>
        <v>0</v>
      </c>
    </row>
    <row r="89" spans="1:10" s="14" customFormat="1" ht="15" customHeight="1">
      <c r="A89" s="12" t="s">
        <v>77</v>
      </c>
      <c r="B89" s="16">
        <f>B43+B52+B54+B57+B61+B65+B72+B74+B79+B82+B84+B86</f>
        <v>326449.5</v>
      </c>
      <c r="C89" s="13">
        <f>C43+C52+C54+C57+C61+C65+C72+C74+C79+C82+C84+C86</f>
        <v>100</v>
      </c>
      <c r="D89" s="16">
        <f>D43+D52+D54+D57+D61+D65+D72+D74+D79+D82+D84+D86</f>
        <v>673617</v>
      </c>
      <c r="E89" s="13"/>
      <c r="F89" s="16">
        <f>F43+F52+F54+F57+F61+F65+F72+F74+F79+F82+F84+F86</f>
        <v>328014.19999999995</v>
      </c>
      <c r="G89" s="13"/>
      <c r="H89" s="9">
        <f t="shared" si="10"/>
        <v>0.4793084382117172</v>
      </c>
      <c r="I89" s="10">
        <f t="shared" si="11"/>
        <v>48.69446584631919</v>
      </c>
    </row>
    <row r="90" spans="1:10" ht="115.5" customHeight="1">
      <c r="A90" s="3" t="s">
        <v>78</v>
      </c>
      <c r="B90" s="17">
        <v>98152.8</v>
      </c>
      <c r="C90" s="9">
        <f>B90/B89*100</f>
        <v>30.066763772038247</v>
      </c>
      <c r="D90" s="17">
        <v>217605.1</v>
      </c>
      <c r="E90" s="9">
        <f t="shared" ref="E90:G90" si="13">D90/D89*100</f>
        <v>32.30397985799052</v>
      </c>
      <c r="F90" s="17">
        <v>111355.8</v>
      </c>
      <c r="G90" s="9">
        <f t="shared" si="13"/>
        <v>33.948469304072816</v>
      </c>
      <c r="H90" s="9">
        <f t="shared" si="10"/>
        <v>13.451475658361247</v>
      </c>
      <c r="I90" s="10">
        <f t="shared" si="11"/>
        <v>51.173341065995238</v>
      </c>
      <c r="J90" s="18"/>
    </row>
    <row r="91" spans="1:10" ht="51.75" customHeight="1">
      <c r="A91" s="3" t="s">
        <v>79</v>
      </c>
      <c r="B91" s="17">
        <v>61309.9</v>
      </c>
      <c r="C91" s="9">
        <f>B91/B89*100</f>
        <v>18.780822148601853</v>
      </c>
      <c r="D91" s="17">
        <v>103610.2</v>
      </c>
      <c r="E91" s="9">
        <f t="shared" ref="E91:G91" si="14">D91/D89*100</f>
        <v>15.381173574894932</v>
      </c>
      <c r="F91" s="17">
        <v>42583</v>
      </c>
      <c r="G91" s="9">
        <f t="shared" si="14"/>
        <v>12.982059923015528</v>
      </c>
      <c r="H91" s="9">
        <f t="shared" si="10"/>
        <v>-30.5446591822854</v>
      </c>
      <c r="I91" s="10">
        <f t="shared" si="11"/>
        <v>41.099235403464142</v>
      </c>
    </row>
    <row r="92" spans="1:10" ht="26.25" customHeight="1">
      <c r="A92" s="3" t="s">
        <v>80</v>
      </c>
      <c r="B92" s="17">
        <v>12479.9</v>
      </c>
      <c r="C92" s="9">
        <f>B92/B89*100</f>
        <v>3.8229190119758187</v>
      </c>
      <c r="D92" s="17">
        <v>8583.9</v>
      </c>
      <c r="E92" s="9">
        <f t="shared" ref="E92:G92" si="15">D92/D89*100</f>
        <v>1.2742997875647437</v>
      </c>
      <c r="F92" s="17">
        <v>4575.3999999999996</v>
      </c>
      <c r="G92" s="9">
        <f t="shared" si="15"/>
        <v>1.3948786363517189</v>
      </c>
      <c r="H92" s="9">
        <f t="shared" si="10"/>
        <v>-63.337847258391491</v>
      </c>
      <c r="I92" s="10">
        <f t="shared" si="11"/>
        <v>53.302112093570521</v>
      </c>
    </row>
    <row r="93" spans="1:10" ht="51.75" customHeight="1">
      <c r="A93" s="3" t="s">
        <v>81</v>
      </c>
      <c r="B93" s="17">
        <v>1545.3</v>
      </c>
      <c r="C93" s="9">
        <f>B93/B89*100</f>
        <v>0.47336571200139682</v>
      </c>
      <c r="D93" s="17">
        <v>24973.1</v>
      </c>
      <c r="E93" s="9">
        <f t="shared" ref="E93:G93" si="16">D93/D89*100</f>
        <v>3.7073143937875677</v>
      </c>
      <c r="F93" s="17">
        <v>4879</v>
      </c>
      <c r="G93" s="9">
        <f t="shared" si="16"/>
        <v>1.4874356049219823</v>
      </c>
      <c r="H93" s="9">
        <f t="shared" si="10"/>
        <v>215.73157315731572</v>
      </c>
      <c r="I93" s="10">
        <f t="shared" si="11"/>
        <v>19.537021835494993</v>
      </c>
    </row>
    <row r="94" spans="1:10" ht="15" customHeight="1">
      <c r="A94" s="3" t="s">
        <v>82</v>
      </c>
      <c r="B94" s="17">
        <v>0</v>
      </c>
      <c r="C94" s="9">
        <f>B94/B89*100</f>
        <v>0</v>
      </c>
      <c r="D94" s="17">
        <v>5613.3</v>
      </c>
      <c r="E94" s="9">
        <f t="shared" ref="E94:G94" si="17">D94/D89*100</f>
        <v>0.83330735417900681</v>
      </c>
      <c r="F94" s="17">
        <v>0</v>
      </c>
      <c r="G94" s="9">
        <f t="shared" si="17"/>
        <v>0</v>
      </c>
      <c r="H94" s="9" t="e">
        <f t="shared" si="10"/>
        <v>#DIV/0!</v>
      </c>
      <c r="I94" s="10">
        <f t="shared" si="11"/>
        <v>0</v>
      </c>
      <c r="J94" s="18"/>
    </row>
    <row r="95" spans="1:10" ht="51.75" customHeight="1">
      <c r="A95" s="3" t="s">
        <v>83</v>
      </c>
      <c r="B95" s="17">
        <v>151170.20000000001</v>
      </c>
      <c r="C95" s="9">
        <f>B95/B89*100</f>
        <v>46.307376791816196</v>
      </c>
      <c r="D95" s="17">
        <v>299587.90000000002</v>
      </c>
      <c r="E95" s="9">
        <f t="shared" ref="E95:G95" si="18">D95/D89*100</f>
        <v>44.474515934128746</v>
      </c>
      <c r="F95" s="17">
        <v>163341.79999999999</v>
      </c>
      <c r="G95" s="9">
        <f t="shared" si="18"/>
        <v>49.797173415053372</v>
      </c>
      <c r="H95" s="9">
        <f t="shared" si="10"/>
        <v>8.0515868868334906</v>
      </c>
      <c r="I95" s="10">
        <f t="shared" si="11"/>
        <v>54.522161943122526</v>
      </c>
    </row>
    <row r="96" spans="1:10" ht="42" customHeight="1">
      <c r="A96" s="3" t="s">
        <v>84</v>
      </c>
      <c r="B96" s="17">
        <v>7.9</v>
      </c>
      <c r="C96" s="9">
        <f>B96/B89*100</f>
        <v>2.4199761371973307E-3</v>
      </c>
      <c r="D96" s="17">
        <v>537.1</v>
      </c>
      <c r="E96" s="9">
        <f t="shared" ref="E96:G96" si="19">D96/D89*100</f>
        <v>7.973373593599925E-2</v>
      </c>
      <c r="F96" s="17">
        <v>44.8</v>
      </c>
      <c r="G96" s="9">
        <f t="shared" si="19"/>
        <v>1.3657945296270712E-2</v>
      </c>
      <c r="H96" s="9">
        <f t="shared" si="10"/>
        <v>467.08860759493666</v>
      </c>
      <c r="I96" s="10">
        <f t="shared" si="11"/>
        <v>8.3410910444982314</v>
      </c>
    </row>
    <row r="97" spans="1:9" ht="15" customHeight="1">
      <c r="A97" s="3" t="s">
        <v>85</v>
      </c>
      <c r="B97" s="17">
        <f>SUM(B98:B102)</f>
        <v>1783.5</v>
      </c>
      <c r="C97" s="9">
        <f>B97/B89*100</f>
        <v>0.54633258742929602</v>
      </c>
      <c r="D97" s="17">
        <f>SUM(D98:D102)</f>
        <v>13106.4</v>
      </c>
      <c r="E97" s="9">
        <f t="shared" ref="E97:G97" si="20">D97/D89*100</f>
        <v>1.945675361518489</v>
      </c>
      <c r="F97" s="17">
        <f>SUM(F98:F102)</f>
        <v>1234.3999999999999</v>
      </c>
      <c r="G97" s="9">
        <f t="shared" si="20"/>
        <v>0.37632517128831616</v>
      </c>
      <c r="H97" s="9">
        <f t="shared" si="10"/>
        <v>-30.787776843285684</v>
      </c>
      <c r="I97" s="10">
        <f t="shared" si="11"/>
        <v>9.4182994567539513</v>
      </c>
    </row>
    <row r="98" spans="1:9" ht="77.25" customHeight="1">
      <c r="A98" s="3" t="s">
        <v>86</v>
      </c>
      <c r="B98" s="17">
        <v>0</v>
      </c>
      <c r="C98" s="9">
        <f>B98/B89*100</f>
        <v>0</v>
      </c>
      <c r="D98" s="17">
        <v>1300</v>
      </c>
      <c r="E98" s="9">
        <f t="shared" ref="E98:G98" si="21">D98/D89*100</f>
        <v>0.19298800356879353</v>
      </c>
      <c r="F98" s="17">
        <v>214.1</v>
      </c>
      <c r="G98" s="9">
        <f t="shared" si="21"/>
        <v>6.527156446275803E-2</v>
      </c>
      <c r="H98" s="9" t="e">
        <f t="shared" si="10"/>
        <v>#DIV/0!</v>
      </c>
      <c r="I98" s="10">
        <f t="shared" si="11"/>
        <v>16.469230769230769</v>
      </c>
    </row>
    <row r="99" spans="1:9" ht="15" customHeight="1">
      <c r="A99" s="3" t="s">
        <v>87</v>
      </c>
      <c r="B99" s="17">
        <v>618.70000000000005</v>
      </c>
      <c r="C99" s="9">
        <f>B99/B89*100</f>
        <v>0.1895239539346821</v>
      </c>
      <c r="D99" s="17">
        <v>868.7</v>
      </c>
      <c r="E99" s="9">
        <f>D99/D89*100</f>
        <v>0.12896052207708536</v>
      </c>
      <c r="F99" s="17">
        <v>854.5</v>
      </c>
      <c r="G99" s="9">
        <f>F99/F89*100</f>
        <v>0.26050701463534204</v>
      </c>
      <c r="H99" s="9">
        <f t="shared" si="10"/>
        <v>38.11217068045903</v>
      </c>
      <c r="I99" s="10">
        <f t="shared" si="11"/>
        <v>98.365373546678939</v>
      </c>
    </row>
    <row r="100" spans="1:9" ht="26.25" customHeight="1">
      <c r="A100" s="3" t="s">
        <v>88</v>
      </c>
      <c r="B100" s="17">
        <v>1164.8</v>
      </c>
      <c r="C100" s="9">
        <f>B100/B89*100</f>
        <v>0.356808633494614</v>
      </c>
      <c r="D100" s="17">
        <v>837.7</v>
      </c>
      <c r="E100" s="9">
        <f>D100/D89*100</f>
        <v>0.12435850045352181</v>
      </c>
      <c r="F100" s="17">
        <v>165.8</v>
      </c>
      <c r="G100" s="9">
        <f>F100/F89*100</f>
        <v>5.0546592190216171E-2</v>
      </c>
      <c r="H100" s="9">
        <f t="shared" si="10"/>
        <v>-85.765796703296701</v>
      </c>
      <c r="I100" s="10">
        <f t="shared" si="11"/>
        <v>19.792288408738212</v>
      </c>
    </row>
    <row r="101" spans="1:9" ht="15" customHeight="1">
      <c r="A101" s="3" t="s">
        <v>89</v>
      </c>
      <c r="B101" s="17">
        <v>0</v>
      </c>
      <c r="C101" s="9">
        <f>B101/B89*100</f>
        <v>0</v>
      </c>
      <c r="D101" s="17">
        <v>10100</v>
      </c>
      <c r="E101" s="9">
        <f>D101/D89*100</f>
        <v>1.4993683354190883</v>
      </c>
      <c r="F101" s="17">
        <v>0</v>
      </c>
      <c r="G101" s="9">
        <f>F101/F89*100</f>
        <v>0</v>
      </c>
      <c r="H101" s="9" t="e">
        <f t="shared" si="10"/>
        <v>#DIV/0!</v>
      </c>
      <c r="I101" s="10">
        <f t="shared" si="11"/>
        <v>0</v>
      </c>
    </row>
    <row r="102" spans="1:9" ht="15" customHeight="1">
      <c r="A102" s="3" t="s">
        <v>90</v>
      </c>
      <c r="B102" s="17">
        <v>0</v>
      </c>
      <c r="C102" s="9">
        <f>B102/B89*100</f>
        <v>0</v>
      </c>
      <c r="D102" s="17">
        <v>0</v>
      </c>
      <c r="E102" s="9">
        <f>D102/D89*100</f>
        <v>0</v>
      </c>
      <c r="F102" s="17">
        <v>0</v>
      </c>
      <c r="G102" s="9">
        <f>F102/F89*100</f>
        <v>0</v>
      </c>
      <c r="H102" s="9" t="e">
        <f t="shared" si="10"/>
        <v>#DIV/0!</v>
      </c>
      <c r="I102" s="10" t="e">
        <f t="shared" si="11"/>
        <v>#DIV/0!</v>
      </c>
    </row>
    <row r="103" spans="1:9" ht="26.25" customHeight="1">
      <c r="A103" s="3" t="s">
        <v>91</v>
      </c>
      <c r="B103" s="17">
        <f>B42-B89</f>
        <v>-5222.5</v>
      </c>
      <c r="C103" s="9"/>
      <c r="D103" s="17">
        <f>D42-D89</f>
        <v>-43532</v>
      </c>
      <c r="E103" s="9"/>
      <c r="F103" s="17">
        <f>F42-F89</f>
        <v>-5532.1999999999534</v>
      </c>
      <c r="G103" s="9"/>
      <c r="H103" s="9"/>
      <c r="I103" s="9"/>
    </row>
    <row r="104" spans="1:9">
      <c r="A104" s="27" t="s">
        <v>92</v>
      </c>
      <c r="B104" s="28"/>
      <c r="C104" s="28"/>
      <c r="D104" s="28"/>
      <c r="E104" s="28"/>
      <c r="F104" s="28"/>
      <c r="G104" s="28"/>
      <c r="H104" s="28"/>
      <c r="I104" s="29"/>
    </row>
    <row r="105" spans="1:9" ht="64.5" customHeight="1">
      <c r="A105" s="3" t="s">
        <v>93</v>
      </c>
      <c r="B105" s="8"/>
      <c r="C105" s="8"/>
      <c r="D105" s="8"/>
      <c r="E105" s="8"/>
      <c r="F105" s="8"/>
      <c r="G105" s="8"/>
      <c r="H105" s="8"/>
      <c r="I105" s="8"/>
    </row>
    <row r="106" spans="1:9" ht="39" customHeight="1">
      <c r="A106" s="3" t="s">
        <v>94</v>
      </c>
      <c r="B106" s="8"/>
      <c r="C106" s="8"/>
      <c r="D106" s="21">
        <v>0</v>
      </c>
      <c r="E106" s="21"/>
      <c r="F106" s="21"/>
      <c r="G106" s="8"/>
      <c r="H106" s="8"/>
      <c r="I106" s="8"/>
    </row>
    <row r="107" spans="1:9" ht="39" customHeight="1">
      <c r="A107" s="3" t="s">
        <v>95</v>
      </c>
      <c r="B107" s="8">
        <v>-4318</v>
      </c>
      <c r="C107" s="8"/>
      <c r="D107" s="21"/>
      <c r="E107" s="21"/>
      <c r="F107" s="21"/>
      <c r="G107" s="8"/>
      <c r="H107" s="8"/>
      <c r="I107" s="8"/>
    </row>
    <row r="108" spans="1:9" ht="39" customHeight="1">
      <c r="A108" s="3" t="s">
        <v>96</v>
      </c>
      <c r="B108" s="8"/>
      <c r="C108" s="8"/>
      <c r="D108" s="21"/>
      <c r="E108" s="21"/>
      <c r="F108" s="21"/>
      <c r="G108" s="8"/>
      <c r="H108" s="8"/>
      <c r="I108" s="8"/>
    </row>
    <row r="109" spans="1:9" ht="51.75" customHeight="1">
      <c r="A109" s="3" t="s">
        <v>97</v>
      </c>
      <c r="B109" s="8"/>
      <c r="C109" s="8"/>
      <c r="D109" s="21"/>
      <c r="E109" s="21"/>
      <c r="F109" s="21"/>
      <c r="G109" s="8"/>
      <c r="H109" s="8"/>
      <c r="I109" s="8"/>
    </row>
    <row r="110" spans="1:9" ht="51.75" customHeight="1">
      <c r="A110" s="3" t="s">
        <v>98</v>
      </c>
      <c r="B110" s="8"/>
      <c r="C110" s="8"/>
      <c r="D110" s="21"/>
      <c r="E110" s="21"/>
      <c r="F110" s="21"/>
      <c r="G110" s="8"/>
      <c r="H110" s="8"/>
      <c r="I110" s="8"/>
    </row>
    <row r="111" spans="1:9" ht="39" customHeight="1">
      <c r="A111" s="3" t="s">
        <v>99</v>
      </c>
      <c r="B111" s="8"/>
      <c r="C111" s="8"/>
      <c r="D111" s="21"/>
      <c r="E111" s="21"/>
      <c r="F111" s="21"/>
      <c r="G111" s="8"/>
      <c r="H111" s="8"/>
      <c r="I111" s="8"/>
    </row>
    <row r="112" spans="1:9" ht="39" customHeight="1">
      <c r="A112" s="3" t="s">
        <v>100</v>
      </c>
      <c r="B112" s="8">
        <v>9541</v>
      </c>
      <c r="C112" s="8"/>
      <c r="D112" s="21">
        <v>18126</v>
      </c>
      <c r="E112" s="21"/>
      <c r="F112" s="21">
        <v>5532</v>
      </c>
      <c r="G112" s="8"/>
      <c r="H112" s="8"/>
      <c r="I112" s="8"/>
    </row>
    <row r="113" spans="1:9" ht="39" customHeight="1">
      <c r="A113" s="3" t="s">
        <v>101</v>
      </c>
      <c r="B113" s="7">
        <f t="shared" ref="B113" si="22">SUM(B105:B112)</f>
        <v>5223</v>
      </c>
      <c r="C113" s="7"/>
      <c r="D113" s="22">
        <f t="shared" ref="D113:F113" si="23">SUM(D105:D112)</f>
        <v>18126</v>
      </c>
      <c r="E113" s="22"/>
      <c r="F113" s="22">
        <f t="shared" si="23"/>
        <v>5532</v>
      </c>
      <c r="G113" s="8"/>
      <c r="H113" s="8"/>
      <c r="I113" s="8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2024-08-06T06:41:57Z</dcterms:modified>
</cp:coreProperties>
</file>