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fop\SAVE\18 ИНФОРМАЦИЯ НА САЙТ\2023 год\Исполнение бюджета ПНМР\"/>
    </mc:Choice>
  </mc:AlternateContent>
  <xr:revisionPtr revIDLastSave="0" documentId="13_ncr:1_{D10C5146-2511-446F-8A17-AFB08D71BB69}" xr6:coauthVersionLast="3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Информация" sheetId="1" r:id="rId1"/>
  </sheets>
  <definedNames>
    <definedName name="_xlnm._FilterDatabase" localSheetId="0" hidden="1">Информация!$A$6:$I$112</definedName>
  </definedNames>
  <calcPr calcId="179021"/>
</workbook>
</file>

<file path=xl/calcChain.xml><?xml version="1.0" encoding="utf-8"?>
<calcChain xmlns="http://schemas.openxmlformats.org/spreadsheetml/2006/main">
  <c r="I41" i="1" l="1"/>
  <c r="H41" i="1"/>
  <c r="I37" i="1"/>
  <c r="H37" i="1"/>
  <c r="I36" i="1"/>
  <c r="I34" i="1"/>
  <c r="H34" i="1"/>
  <c r="F33" i="1"/>
  <c r="D33" i="1"/>
  <c r="B33" i="1"/>
  <c r="F32" i="1"/>
  <c r="D32" i="1"/>
  <c r="B32" i="1"/>
  <c r="D31" i="1"/>
  <c r="B31" i="1"/>
  <c r="I30" i="1"/>
  <c r="H30" i="1"/>
  <c r="I29" i="1"/>
  <c r="H29" i="1"/>
  <c r="I28" i="1"/>
  <c r="H28" i="1"/>
  <c r="I27" i="1"/>
  <c r="H27" i="1"/>
  <c r="I26" i="1"/>
  <c r="F25" i="1"/>
  <c r="D25" i="1"/>
  <c r="B25" i="1"/>
  <c r="I24" i="1"/>
  <c r="H24" i="1"/>
  <c r="I22" i="1"/>
  <c r="H22" i="1"/>
  <c r="F19" i="1"/>
  <c r="D19" i="1"/>
  <c r="B19" i="1"/>
  <c r="I18" i="1"/>
  <c r="H18" i="1"/>
  <c r="I17" i="1"/>
  <c r="H16" i="1"/>
  <c r="I15" i="1"/>
  <c r="H15" i="1"/>
  <c r="F14" i="1"/>
  <c r="D14" i="1"/>
  <c r="B14" i="1"/>
  <c r="I13" i="1"/>
  <c r="H13" i="1"/>
  <c r="F12" i="1"/>
  <c r="I12" i="1" s="1"/>
  <c r="D12" i="1"/>
  <c r="B12" i="1"/>
  <c r="D11" i="1"/>
  <c r="B11" i="1"/>
  <c r="I10" i="1"/>
  <c r="H10" i="1"/>
  <c r="F9" i="1"/>
  <c r="D9" i="1"/>
  <c r="B9" i="1"/>
  <c r="D8" i="1"/>
  <c r="D42" i="1" s="1"/>
  <c r="D102" i="1" s="1"/>
  <c r="H32" i="1" l="1"/>
  <c r="H33" i="1"/>
  <c r="B8" i="1"/>
  <c r="B42" i="1" s="1"/>
  <c r="B102" i="1" s="1"/>
  <c r="H14" i="1"/>
  <c r="H9" i="1"/>
  <c r="F31" i="1"/>
  <c r="H31" i="1" s="1"/>
  <c r="I14" i="1"/>
  <c r="F11" i="1"/>
  <c r="I9" i="1"/>
  <c r="C39" i="1"/>
  <c r="C36" i="1"/>
  <c r="C29" i="1"/>
  <c r="C26" i="1"/>
  <c r="C22" i="1"/>
  <c r="C15" i="1"/>
  <c r="C40" i="1"/>
  <c r="C35" i="1"/>
  <c r="C28" i="1"/>
  <c r="C21" i="1"/>
  <c r="C18" i="1"/>
  <c r="C16" i="1"/>
  <c r="C13" i="1"/>
  <c r="E11" i="1"/>
  <c r="C25" i="1"/>
  <c r="E32" i="1"/>
  <c r="E40" i="1"/>
  <c r="E38" i="1"/>
  <c r="E35" i="1"/>
  <c r="E30" i="1"/>
  <c r="E28" i="1"/>
  <c r="E23" i="1"/>
  <c r="E21" i="1"/>
  <c r="E18" i="1"/>
  <c r="E17" i="1"/>
  <c r="E16" i="1"/>
  <c r="E13" i="1"/>
  <c r="E41" i="1"/>
  <c r="E39" i="1"/>
  <c r="E37" i="1"/>
  <c r="E36" i="1"/>
  <c r="E34" i="1"/>
  <c r="E29" i="1"/>
  <c r="E27" i="1"/>
  <c r="E26" i="1"/>
  <c r="E24" i="1"/>
  <c r="E22" i="1"/>
  <c r="E20" i="1"/>
  <c r="E19" i="1"/>
  <c r="E15" i="1"/>
  <c r="E14" i="1"/>
  <c r="E10" i="1"/>
  <c r="E9" i="1"/>
  <c r="E12" i="1"/>
  <c r="E25" i="1"/>
  <c r="E31" i="1"/>
  <c r="E33" i="1"/>
  <c r="E8" i="1"/>
  <c r="E42" i="1" s="1"/>
  <c r="H12" i="1"/>
  <c r="I25" i="1"/>
  <c r="I31" i="1"/>
  <c r="I32" i="1"/>
  <c r="I33" i="1"/>
  <c r="F112" i="1"/>
  <c r="D112" i="1"/>
  <c r="B112" i="1"/>
  <c r="C8" i="1" l="1"/>
  <c r="C32" i="1"/>
  <c r="C11" i="1"/>
  <c r="C33" i="1"/>
  <c r="C31" i="1"/>
  <c r="C12" i="1"/>
  <c r="C9" i="1"/>
  <c r="C14" i="1"/>
  <c r="C17" i="1"/>
  <c r="C19" i="1"/>
  <c r="C23" i="1"/>
  <c r="C30" i="1"/>
  <c r="C38" i="1"/>
  <c r="C10" i="1"/>
  <c r="C20" i="1"/>
  <c r="C24" i="1"/>
  <c r="C27" i="1"/>
  <c r="C34" i="1"/>
  <c r="C37" i="1"/>
  <c r="C41" i="1"/>
  <c r="I11" i="1"/>
  <c r="F8" i="1"/>
  <c r="H11" i="1"/>
  <c r="B54" i="1"/>
  <c r="B85" i="1"/>
  <c r="F85" i="1"/>
  <c r="C42" i="1" l="1"/>
  <c r="H8" i="1"/>
  <c r="F42" i="1"/>
  <c r="I8" i="1"/>
  <c r="B96" i="1"/>
  <c r="F59" i="1"/>
  <c r="F96" i="1"/>
  <c r="H44" i="1"/>
  <c r="H46" i="1"/>
  <c r="H48" i="1"/>
  <c r="H51" i="1"/>
  <c r="D96" i="1"/>
  <c r="I44" i="1"/>
  <c r="I45" i="1"/>
  <c r="I46" i="1"/>
  <c r="I47" i="1"/>
  <c r="I48" i="1"/>
  <c r="I49" i="1"/>
  <c r="I51" i="1"/>
  <c r="I53" i="1"/>
  <c r="I55" i="1"/>
  <c r="I56" i="1"/>
  <c r="I57" i="1"/>
  <c r="I58" i="1"/>
  <c r="I60" i="1"/>
  <c r="I61" i="1"/>
  <c r="I62" i="1"/>
  <c r="I64" i="1"/>
  <c r="I65" i="1"/>
  <c r="I66" i="1"/>
  <c r="I67" i="1"/>
  <c r="I68" i="1"/>
  <c r="I69" i="1"/>
  <c r="I71" i="1"/>
  <c r="I73" i="1"/>
  <c r="I74" i="1"/>
  <c r="I75" i="1"/>
  <c r="I76" i="1"/>
  <c r="I78" i="1"/>
  <c r="I79" i="1"/>
  <c r="I80" i="1"/>
  <c r="I82" i="1"/>
  <c r="I84" i="1"/>
  <c r="I86" i="1"/>
  <c r="I87" i="1"/>
  <c r="I89" i="1"/>
  <c r="I90" i="1"/>
  <c r="I91" i="1"/>
  <c r="I92" i="1"/>
  <c r="I93" i="1"/>
  <c r="I94" i="1"/>
  <c r="I95" i="1"/>
  <c r="I97" i="1"/>
  <c r="I98" i="1"/>
  <c r="I99" i="1"/>
  <c r="I100" i="1"/>
  <c r="I101" i="1"/>
  <c r="H55" i="1"/>
  <c r="H56" i="1"/>
  <c r="H57" i="1"/>
  <c r="H58" i="1"/>
  <c r="H60" i="1"/>
  <c r="H61" i="1"/>
  <c r="H62" i="1"/>
  <c r="H64" i="1"/>
  <c r="H65" i="1"/>
  <c r="H66" i="1"/>
  <c r="H67" i="1"/>
  <c r="H68" i="1"/>
  <c r="H69" i="1"/>
  <c r="H71" i="1"/>
  <c r="H73" i="1"/>
  <c r="H74" i="1"/>
  <c r="H75" i="1"/>
  <c r="H76" i="1"/>
  <c r="H78" i="1"/>
  <c r="H79" i="1"/>
  <c r="H80" i="1"/>
  <c r="H82" i="1"/>
  <c r="H84" i="1"/>
  <c r="H86" i="1"/>
  <c r="H87" i="1"/>
  <c r="H89" i="1"/>
  <c r="H90" i="1"/>
  <c r="H91" i="1"/>
  <c r="H92" i="1"/>
  <c r="H93" i="1"/>
  <c r="H94" i="1"/>
  <c r="H95" i="1"/>
  <c r="H97" i="1"/>
  <c r="H98" i="1"/>
  <c r="H99" i="1"/>
  <c r="H100" i="1"/>
  <c r="H101" i="1"/>
  <c r="H49" i="1"/>
  <c r="H53" i="1"/>
  <c r="H47" i="1"/>
  <c r="H45" i="1"/>
  <c r="D85" i="1"/>
  <c r="F83" i="1"/>
  <c r="I83" i="1" s="1"/>
  <c r="D83" i="1"/>
  <c r="F81" i="1"/>
  <c r="D81" i="1"/>
  <c r="F77" i="1"/>
  <c r="I77" i="1" s="1"/>
  <c r="D77" i="1"/>
  <c r="F72" i="1"/>
  <c r="D72" i="1"/>
  <c r="F70" i="1"/>
  <c r="I70" i="1" s="1"/>
  <c r="D70" i="1"/>
  <c r="F63" i="1"/>
  <c r="I63" i="1" s="1"/>
  <c r="D63" i="1"/>
  <c r="D59" i="1"/>
  <c r="F54" i="1"/>
  <c r="D54" i="1"/>
  <c r="F52" i="1"/>
  <c r="F50" i="1"/>
  <c r="I50" i="1" s="1"/>
  <c r="F43" i="1"/>
  <c r="D52" i="1"/>
  <c r="D50" i="1"/>
  <c r="D43" i="1"/>
  <c r="G31" i="1" l="1"/>
  <c r="G12" i="1"/>
  <c r="G32" i="1"/>
  <c r="G41" i="1"/>
  <c r="G37" i="1"/>
  <c r="G34" i="1"/>
  <c r="G27" i="1"/>
  <c r="G24" i="1"/>
  <c r="G20" i="1"/>
  <c r="G10" i="1"/>
  <c r="G40" i="1"/>
  <c r="G35" i="1"/>
  <c r="G28" i="1"/>
  <c r="G21" i="1"/>
  <c r="G18" i="1"/>
  <c r="G16" i="1"/>
  <c r="G13" i="1"/>
  <c r="G8" i="1"/>
  <c r="G25" i="1"/>
  <c r="F102" i="1"/>
  <c r="G33" i="1"/>
  <c r="I42" i="1"/>
  <c r="G39" i="1"/>
  <c r="G36" i="1"/>
  <c r="G29" i="1"/>
  <c r="G26" i="1"/>
  <c r="G22" i="1"/>
  <c r="G15" i="1"/>
  <c r="H42" i="1"/>
  <c r="G38" i="1"/>
  <c r="G30" i="1"/>
  <c r="G23" i="1"/>
  <c r="G19" i="1"/>
  <c r="G17" i="1"/>
  <c r="G14" i="1"/>
  <c r="G9" i="1"/>
  <c r="G11" i="1"/>
  <c r="I52" i="1"/>
  <c r="I72" i="1"/>
  <c r="I59" i="1"/>
  <c r="I85" i="1"/>
  <c r="I81" i="1"/>
  <c r="I54" i="1"/>
  <c r="I96" i="1"/>
  <c r="I43" i="1"/>
  <c r="H96" i="1"/>
  <c r="H85" i="1"/>
  <c r="B83" i="1"/>
  <c r="H83" i="1" s="1"/>
  <c r="B81" i="1"/>
  <c r="H81" i="1" s="1"/>
  <c r="B77" i="1"/>
  <c r="H77" i="1" s="1"/>
  <c r="B72" i="1"/>
  <c r="H72" i="1" s="1"/>
  <c r="B70" i="1"/>
  <c r="H70" i="1" s="1"/>
  <c r="B63" i="1"/>
  <c r="H63" i="1" s="1"/>
  <c r="B59" i="1"/>
  <c r="H59" i="1" s="1"/>
  <c r="H54" i="1"/>
  <c r="B52" i="1"/>
  <c r="H52" i="1" s="1"/>
  <c r="B50" i="1"/>
  <c r="H50" i="1" s="1"/>
  <c r="B43" i="1"/>
  <c r="H43" i="1" s="1"/>
  <c r="D88" i="1"/>
  <c r="E78" i="1" s="1"/>
  <c r="F88" i="1"/>
  <c r="G42" i="1" l="1"/>
  <c r="I88" i="1"/>
  <c r="G81" i="1"/>
  <c r="G78" i="1"/>
  <c r="G63" i="1"/>
  <c r="G45" i="1"/>
  <c r="G56" i="1"/>
  <c r="E43" i="1"/>
  <c r="E56" i="1"/>
  <c r="G79" i="1"/>
  <c r="G85" i="1"/>
  <c r="G75" i="1"/>
  <c r="G84" i="1"/>
  <c r="G74" i="1"/>
  <c r="G44" i="1"/>
  <c r="G59" i="1"/>
  <c r="G57" i="1"/>
  <c r="G87" i="1"/>
  <c r="G80" i="1"/>
  <c r="G67" i="1"/>
  <c r="G50" i="1"/>
  <c r="G83" i="1"/>
  <c r="G76" i="1"/>
  <c r="G65" i="1"/>
  <c r="G54" i="1"/>
  <c r="G86" i="1"/>
  <c r="G82" i="1"/>
  <c r="G77" i="1"/>
  <c r="G69" i="1"/>
  <c r="G61" i="1"/>
  <c r="G52" i="1"/>
  <c r="G48" i="1"/>
  <c r="G46" i="1"/>
  <c r="E69" i="1"/>
  <c r="E80" i="1"/>
  <c r="E82" i="1"/>
  <c r="E66" i="1"/>
  <c r="E60" i="1"/>
  <c r="E54" i="1"/>
  <c r="E73" i="1"/>
  <c r="G73" i="1" s="1"/>
  <c r="E92" i="1"/>
  <c r="G92" i="1" s="1"/>
  <c r="E72" i="1"/>
  <c r="G72" i="1" s="1"/>
  <c r="E67" i="1"/>
  <c r="E63" i="1"/>
  <c r="E51" i="1"/>
  <c r="E84" i="1"/>
  <c r="E75" i="1"/>
  <c r="E71" i="1"/>
  <c r="G71" i="1" s="1"/>
  <c r="E68" i="1"/>
  <c r="E62" i="1"/>
  <c r="E53" i="1"/>
  <c r="E45" i="1"/>
  <c r="E99" i="1"/>
  <c r="G99" i="1" s="1"/>
  <c r="E86" i="1"/>
  <c r="E77" i="1"/>
  <c r="E70" i="1"/>
  <c r="E65" i="1"/>
  <c r="E57" i="1"/>
  <c r="E48" i="1"/>
  <c r="E96" i="1"/>
  <c r="G96" i="1" s="1"/>
  <c r="E46" i="1"/>
  <c r="E98" i="1"/>
  <c r="G98" i="1" s="1"/>
  <c r="E95" i="1"/>
  <c r="G95" i="1" s="1"/>
  <c r="E91" i="1"/>
  <c r="G91" i="1" s="1"/>
  <c r="E64" i="1"/>
  <c r="E59" i="1"/>
  <c r="E55" i="1"/>
  <c r="E50" i="1"/>
  <c r="E47" i="1"/>
  <c r="E101" i="1"/>
  <c r="G101" i="1" s="1"/>
  <c r="E94" i="1"/>
  <c r="G94" i="1" s="1"/>
  <c r="E90" i="1"/>
  <c r="G90" i="1" s="1"/>
  <c r="E61" i="1"/>
  <c r="E58" i="1"/>
  <c r="E52" i="1"/>
  <c r="E49" i="1"/>
  <c r="E44" i="1"/>
  <c r="E100" i="1"/>
  <c r="G100" i="1" s="1"/>
  <c r="E97" i="1"/>
  <c r="G97" i="1" s="1"/>
  <c r="E93" i="1"/>
  <c r="G93" i="1" s="1"/>
  <c r="E89" i="1"/>
  <c r="G89" i="1" s="1"/>
  <c r="B88" i="1"/>
  <c r="C78" i="1" s="1"/>
  <c r="G43" i="1"/>
  <c r="E87" i="1"/>
  <c r="E85" i="1"/>
  <c r="E83" i="1"/>
  <c r="E81" i="1"/>
  <c r="E79" i="1"/>
  <c r="E76" i="1"/>
  <c r="E74" i="1"/>
  <c r="G70" i="1"/>
  <c r="G68" i="1"/>
  <c r="G66" i="1"/>
  <c r="G64" i="1"/>
  <c r="G62" i="1"/>
  <c r="G60" i="1"/>
  <c r="G58" i="1"/>
  <c r="G55" i="1"/>
  <c r="G53" i="1"/>
  <c r="G51" i="1"/>
  <c r="G49" i="1"/>
  <c r="G47" i="1"/>
  <c r="H88" i="1" l="1"/>
  <c r="C101" i="1"/>
  <c r="C56" i="1"/>
  <c r="C90" i="1"/>
  <c r="C55" i="1"/>
  <c r="C89" i="1"/>
  <c r="C91" i="1"/>
  <c r="C43" i="1"/>
  <c r="C57" i="1"/>
  <c r="C53" i="1"/>
  <c r="C72" i="1"/>
  <c r="C50" i="1"/>
  <c r="C63" i="1"/>
  <c r="C75" i="1"/>
  <c r="C76" i="1"/>
  <c r="C94" i="1"/>
  <c r="C60" i="1"/>
  <c r="C84" i="1"/>
  <c r="C86" i="1"/>
  <c r="C99" i="1"/>
  <c r="C49" i="1"/>
  <c r="C67" i="1"/>
  <c r="C92" i="1"/>
  <c r="C44" i="1"/>
  <c r="C46" i="1"/>
  <c r="C69" i="1"/>
  <c r="C93" i="1"/>
  <c r="C45" i="1"/>
  <c r="C59" i="1"/>
  <c r="C82" i="1"/>
  <c r="C54" i="1"/>
  <c r="C85" i="1"/>
  <c r="C68" i="1"/>
  <c r="C51" i="1"/>
  <c r="C71" i="1"/>
  <c r="C73" i="1"/>
  <c r="C97" i="1"/>
  <c r="C61" i="1"/>
  <c r="C52" i="1"/>
  <c r="C74" i="1"/>
  <c r="C98" i="1"/>
  <c r="C62" i="1"/>
  <c r="C65" i="1"/>
  <c r="C87" i="1"/>
  <c r="C77" i="1"/>
  <c r="C81" i="1"/>
  <c r="C64" i="1"/>
  <c r="C47" i="1"/>
  <c r="C96" i="1"/>
  <c r="C79" i="1"/>
  <c r="C83" i="1"/>
  <c r="C58" i="1"/>
  <c r="C80" i="1"/>
  <c r="C66" i="1"/>
  <c r="C48" i="1"/>
  <c r="C70" i="1"/>
  <c r="C95" i="1"/>
  <c r="C100" i="1"/>
  <c r="C88" i="1" l="1"/>
</calcChain>
</file>

<file path=xl/sharedStrings.xml><?xml version="1.0" encoding="utf-8"?>
<sst xmlns="http://schemas.openxmlformats.org/spreadsheetml/2006/main" count="119" uniqueCount="117">
  <si>
    <t>тыс руб</t>
  </si>
  <si>
    <t>Наименование показателя</t>
  </si>
  <si>
    <t>Уд.вес в общем объеме</t>
  </si>
  <si>
    <t>Процент прироста (+), снижения (-) (гр.6/гр.2*100-100)</t>
  </si>
  <si>
    <t>Процент исполнения (гр.6/гр.4*100)</t>
  </si>
  <si>
    <t>1</t>
  </si>
  <si>
    <t>2</t>
  </si>
  <si>
    <t>Доходы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</si>
  <si>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</si>
  <si>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</si>
  <si>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</si>
  <si>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</si>
  <si>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Акцизы по подакцизным товарам (продукции)</t>
  </si>
  <si>
    <t>- доходы от уплаты акцизов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</si>
  <si>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</si>
  <si>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</si>
  <si>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</si>
  <si>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</si>
  <si>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</si>
  <si>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</si>
  <si>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</si>
  <si>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</si>
  <si>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</si>
  <si>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</si>
  <si>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</si>
  <si>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</si>
  <si>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</si>
  <si>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</si>
  <si>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</si>
  <si>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- Дотации на выравнивание уровня бюджетной обеспеченности</t>
  </si>
  <si>
    <t>Иные межбюджетные трансферты</t>
  </si>
  <si>
    <t>ПРОЧИЕ БЕЗВОЗМЕЗДНЫЕ ПОСТУПЛЕНИЯ</t>
  </si>
  <si>
    <t>ДОХОДЫ БЮДЖЕТОВ БЮДЖЕТНОЙ СИСТЕМЫ РФ ОТ ВОЗВРАТА ОСТАТКОВ СУБСИДИЙ И СУБВЕНЦИЙ ПРОШЛЫХ ЛЕТ</t>
  </si>
  <si>
    <t>ВОЗВРАТ ОСТАТКОВ СУБСИДИЙ И СУБВЕНЦИЙ ПРОШЛЫХ ЛЕТ</t>
  </si>
  <si>
    <t>Д О Х О Д Ы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</si>
  <si>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</si>
  <si>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</si>
  <si>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</si>
  <si>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</si>
  <si>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</si>
  <si>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</si>
  <si>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</si>
  <si>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</si>
  <si>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</si>
  <si>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</si>
  <si>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</si>
  <si>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</si>
  <si>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</si>
  <si>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</si>
  <si>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</si>
  <si>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</si>
  <si>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</si>
  <si>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</si>
  <si>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</si>
  <si>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</si>
  <si>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</si>
  <si>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</si>
  <si>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</si>
  <si>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</si>
  <si>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</si>
  <si>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</si>
  <si>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</si>
  <si>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</si>
  <si>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</si>
  <si>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</si>
  <si>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</si>
  <si>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</si>
  <si>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</si>
  <si>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</si>
  <si>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</si>
  <si>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</si>
  <si>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</si>
  <si>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</si>
  <si>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</si>
  <si>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</si>
  <si>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</si>
  <si>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</si>
  <si>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</si>
  <si>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Р А С Х О Д Ы - всего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</si>
  <si>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</si>
  <si>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</si>
  <si>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</si>
  <si>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</si>
  <si>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Межбюджетные трансферты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</si>
  <si>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</si>
  <si>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</si>
  <si>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</si>
  <si>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</si>
  <si>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</si>
  <si>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</si>
  <si>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Резервные средства</t>
  </si>
  <si>
    <t>Специальные расходы</t>
  </si>
  <si>
    <t>Результат исполнения бюджета (ДЕФИЦИТ/ПРОФИЦИТ)</t>
  </si>
  <si>
    <t>Источники финансирования дефицита бюджета</t>
  </si>
  <si>
    <t>Государственные (муниципальные) ценные бумаги,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</si>
  <si>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</si>
  <si>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</si>
  <si>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Иные источники внутреннего финансирования дефицитов бюджетов</t>
  </si>
  <si>
    <t>Акции и иные формы участия в капитале, находящиеся в государственной и муниципальной собственности</t>
  </si>
  <si>
    <t>Бюджетные кредиты, предоставленные внутри страны в валюте Российской Федерации</t>
  </si>
  <si>
    <t>Операции по управлению остатками средств на счетах по учету средств бюджета</t>
  </si>
  <si>
    <t>Изменение остатков средств на счетах по учету средств бюджета</t>
  </si>
  <si>
    <t>ИСТОЧНИКИ ФИНАНСИРОВАНИЯ ДЕФИЦИТА БЮДЖЕТА - всего</t>
  </si>
  <si>
    <t>Защита населения и территории от чрезвычайных ситуаций природного и техногенного характера, пожарная безопасность</t>
  </si>
  <si>
    <t>Физическая кукльтура</t>
  </si>
  <si>
    <t>Информация об исполнении бюджета Пряжинского национального муниципального района за январь-май 2023 года</t>
  </si>
  <si>
    <t>Факт на 01.06 .2022 (отчетный) год</t>
  </si>
  <si>
    <t>План на 2023 год по состоянию на 01.06.2023 (текущий) год</t>
  </si>
  <si>
    <t>Факт на 01.06.2023 (текущий) год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</si>
  <si>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</si>
  <si>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</si>
  <si>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</si>
  <si>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</si>
  <si>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</si>
  <si>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 xml:space="preserve">-  Дотации бюджетам на сбалансированность </t>
  </si>
  <si>
    <t>Субсидии бюджетам муниципальных районов</t>
  </si>
  <si>
    <t>Субвенции бюджетам муниципальных районов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</si>
</sst>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=0.005]#,##0.00;[&lt;=-0.005]\-#,##0.00;#,##0.00"/>
    <numFmt numFmtId="165" formatCode="[&gt;=0.005]#,##0;[&lt;=-0.005]\-#,##0;#,##0"/>
    <numFmt numFmtId="166" formatCode="#,##0.0_ ;\-#,##0.0\ "/>
  </numFmts>
  <fonts count="8" x14ac:knownFonts="1"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65" fontId="3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166" fontId="1" fillId="0" borderId="1" xfId="0" applyNumberFormat="1" applyFont="1" applyBorder="1" applyAlignment="1">
      <alignment horizontal="right" vertical="top" wrapText="1"/>
    </xf>
    <xf numFmtId="166" fontId="5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4"/>
  <sheetViews>
    <sheetView tabSelected="1" topLeftCell="A100" workbookViewId="0">
      <selection activeCell="B25" sqref="B25"/>
    </sheetView>
  </sheetViews>
  <sheetFormatPr defaultRowHeight="15" x14ac:dyDescent="0.25"/>
  <cols>
    <col min="1" max="1" width="28.5703125" customWidth="1"/>
    <col min="2" max="2" width="14.28515625" customWidth="1"/>
    <col min="3" max="3" width="10.28515625" customWidth="1"/>
    <col min="4" max="4" width="24" customWidth="1"/>
    <col min="5" max="5" width="10.28515625" customWidth="1"/>
    <col min="6" max="6" width="14.28515625" customWidth="1"/>
    <col min="7" max="7" width="10.28515625" customWidth="1"/>
    <col min="8" max="8" width="16.85546875" customWidth="1"/>
    <col min="9" max="9" width="14.28515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20" t="s">
        <v>105</v>
      </c>
      <c r="B2" s="21"/>
      <c r="C2" s="21"/>
      <c r="D2" s="21"/>
      <c r="E2" s="21"/>
      <c r="F2" s="21"/>
      <c r="G2" s="21"/>
      <c r="H2" s="21"/>
      <c r="I2" s="2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5" t="s">
        <v>0</v>
      </c>
    </row>
    <row r="5" spans="1:9" ht="49.5" customHeight="1" x14ac:dyDescent="0.25">
      <c r="A5" s="2" t="s">
        <v>1</v>
      </c>
      <c r="B5" s="2" t="s">
        <v>106</v>
      </c>
      <c r="C5" s="11" t="s">
        <v>2</v>
      </c>
      <c r="D5" s="2" t="s">
        <v>107</v>
      </c>
      <c r="E5" s="2" t="s">
        <v>2</v>
      </c>
      <c r="F5" s="2" t="s">
        <v>108</v>
      </c>
      <c r="G5" s="2" t="s">
        <v>2</v>
      </c>
      <c r="H5" s="4" t="s">
        <v>3</v>
      </c>
      <c r="I5" s="4" t="s">
        <v>4</v>
      </c>
    </row>
    <row r="6" spans="1:9" ht="15" customHeight="1" x14ac:dyDescent="0.25">
      <c r="A6" s="2" t="s">
        <v>5</v>
      </c>
      <c r="B6" s="2" t="s">
        <v>6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15" customHeight="1" x14ac:dyDescent="0.25">
      <c r="A7" s="22" t="s">
        <v>7</v>
      </c>
      <c r="B7" s="23"/>
      <c r="C7" s="23"/>
      <c r="D7" s="23"/>
      <c r="E7" s="23"/>
      <c r="F7" s="23"/>
      <c r="G7" s="23"/>
      <c r="H7" s="23"/>
      <c r="I7" s="24"/>
    </row>
    <row r="8" spans="1:9" ht="26.25" customHeight="1" x14ac:dyDescent="0.25">
      <c r="A8" s="3" t="s">
        <v>8</v>
      </c>
      <c r="B8" s="15">
        <f t="shared" ref="B8" si="0">B9+B11+B14+B19+B22+B23+B24+B25+B27+B28+B29+B30</f>
        <v>50361</v>
      </c>
      <c r="C8" s="15">
        <f>B8/B42*100</f>
        <v>22.67145056587465</v>
      </c>
      <c r="D8" s="15">
        <f>D9+D11+D14+D19+D22+D23+D24+D25+D27+D28+D29+D30</f>
        <v>150740</v>
      </c>
      <c r="E8" s="15">
        <f>D8/D42*100</f>
        <v>24.238077933604966</v>
      </c>
      <c r="F8" s="15">
        <f t="shared" ref="F8" si="1">F9+F11+F14+F19+F22+F23+F24+F25+F27+F28+F29+F30</f>
        <v>55078</v>
      </c>
      <c r="G8" s="10">
        <f>F8/F42*100</f>
        <v>24.873775007903177</v>
      </c>
      <c r="H8" s="10">
        <f>F8/B8*100-100</f>
        <v>9.3663747741307759</v>
      </c>
      <c r="I8" s="10">
        <f>F8/D8*100</f>
        <v>36.53841050815975</v>
      </c>
    </row>
    <row r="9" spans="1:9" ht="26.25" customHeight="1" x14ac:dyDescent="0.25">
      <c r="A9" s="3" t="s">
        <v>9</v>
      </c>
      <c r="B9" s="15">
        <f>B10</f>
        <v>37261</v>
      </c>
      <c r="C9" s="15">
        <f>B9/B42*100</f>
        <v>16.774109321400594</v>
      </c>
      <c r="D9" s="15">
        <f>D10</f>
        <v>114061</v>
      </c>
      <c r="E9" s="15">
        <f>D9/D42*100</f>
        <v>18.340317149959638</v>
      </c>
      <c r="F9" s="15">
        <f>F10</f>
        <v>38452</v>
      </c>
      <c r="G9" s="10">
        <f>F9/F42*100</f>
        <v>17.365307320597932</v>
      </c>
      <c r="H9" s="10">
        <f t="shared" ref="H9:H42" si="2">F9/B9*100-100</f>
        <v>3.196371541289821</v>
      </c>
      <c r="I9" s="10">
        <f t="shared" ref="I9:I42" si="3">F9/D9*100</f>
        <v>33.711785798826945</v>
      </c>
    </row>
    <row r="10" spans="1:9" ht="25.5" customHeight="1" x14ac:dyDescent="0.25">
      <c r="A10" s="3" t="s">
        <v>10</v>
      </c>
      <c r="B10" s="15">
        <v>37261</v>
      </c>
      <c r="C10" s="15">
        <f>B10/B42*100</f>
        <v>16.774109321400594</v>
      </c>
      <c r="D10" s="15">
        <v>114061</v>
      </c>
      <c r="E10" s="15">
        <f>D10/D42*100</f>
        <v>18.340317149959638</v>
      </c>
      <c r="F10" s="15">
        <v>38452</v>
      </c>
      <c r="G10" s="10">
        <f>F10/F42*100</f>
        <v>17.365307320597932</v>
      </c>
      <c r="H10" s="10">
        <f t="shared" si="2"/>
        <v>3.196371541289821</v>
      </c>
      <c r="I10" s="10">
        <f t="shared" si="3"/>
        <v>33.711785798826945</v>
      </c>
    </row>
    <row r="11" spans="1:9" ht="66" customHeight="1" x14ac:dyDescent="0.25">
      <c r="A11" s="3" t="s">
        <v>11</v>
      </c>
      <c r="B11" s="15">
        <f>B12</f>
        <v>983</v>
      </c>
      <c r="C11" s="15">
        <f>B11/B42*100</f>
        <v>0.44252568269603032</v>
      </c>
      <c r="D11" s="15">
        <f>D12</f>
        <v>2704</v>
      </c>
      <c r="E11" s="15">
        <f>D11/D42*100</f>
        <v>0.43478680332007313</v>
      </c>
      <c r="F11" s="15">
        <f>F12</f>
        <v>1221</v>
      </c>
      <c r="G11" s="10">
        <f>F11/F42*100</f>
        <v>0.55141579731743673</v>
      </c>
      <c r="H11" s="10">
        <f t="shared" si="2"/>
        <v>24.211597151576811</v>
      </c>
      <c r="I11" s="10">
        <f t="shared" si="3"/>
        <v>45.155325443786978</v>
      </c>
    </row>
    <row r="12" spans="1:9" ht="34.5" customHeight="1" x14ac:dyDescent="0.25">
      <c r="A12" s="3" t="s">
        <v>12</v>
      </c>
      <c r="B12" s="15">
        <f>B13</f>
        <v>983</v>
      </c>
      <c r="C12" s="15">
        <f>B12/B42*100</f>
        <v>0.44252568269603032</v>
      </c>
      <c r="D12" s="15">
        <f>D13</f>
        <v>2704</v>
      </c>
      <c r="E12" s="15">
        <f>D12/D42*100</f>
        <v>0.43478680332007313</v>
      </c>
      <c r="F12" s="15">
        <f>F13</f>
        <v>1221</v>
      </c>
      <c r="G12" s="10">
        <f>F12/F42*100</f>
        <v>0.55141579731743673</v>
      </c>
      <c r="H12" s="10">
        <f t="shared" si="2"/>
        <v>24.211597151576811</v>
      </c>
      <c r="I12" s="10">
        <f t="shared" si="3"/>
        <v>45.155325443786978</v>
      </c>
    </row>
    <row r="13" spans="1:9" ht="26.25" customHeight="1" x14ac:dyDescent="0.25">
      <c r="A13" s="3" t="s">
        <v>13</v>
      </c>
      <c r="B13" s="15">
        <v>983</v>
      </c>
      <c r="C13" s="15">
        <f>B13/B42*100</f>
        <v>0.44252568269603032</v>
      </c>
      <c r="D13" s="15">
        <v>2704</v>
      </c>
      <c r="E13" s="15">
        <f>D13/D42*100</f>
        <v>0.43478680332007313</v>
      </c>
      <c r="F13" s="15">
        <v>1221</v>
      </c>
      <c r="G13" s="10">
        <f>F13/F42*100</f>
        <v>0.55141579731743673</v>
      </c>
      <c r="H13" s="10">
        <f t="shared" si="2"/>
        <v>24.211597151576811</v>
      </c>
      <c r="I13" s="10">
        <f t="shared" si="3"/>
        <v>45.155325443786978</v>
      </c>
    </row>
    <row r="14" spans="1:9" ht="26.25" customHeight="1" x14ac:dyDescent="0.25">
      <c r="A14" s="3" t="s">
        <v>14</v>
      </c>
      <c r="B14" s="15">
        <f>B15+B16+B17+B18</f>
        <v>903</v>
      </c>
      <c r="C14" s="15">
        <f>B14/B42*100</f>
        <v>0.4065113850198529</v>
      </c>
      <c r="D14" s="15">
        <f>D15+D16+D17+D18</f>
        <v>3820</v>
      </c>
      <c r="E14" s="15">
        <f>D14/D42*100</f>
        <v>0.61423283605128687</v>
      </c>
      <c r="F14" s="15">
        <f>F15+F16+F17+F18</f>
        <v>1362</v>
      </c>
      <c r="G14" s="10">
        <f>F14/F42*100</f>
        <v>0.61509280585286552</v>
      </c>
      <c r="H14" s="10">
        <f t="shared" si="2"/>
        <v>50.830564784053166</v>
      </c>
      <c r="I14" s="10">
        <f t="shared" si="3"/>
        <v>35.654450261780106</v>
      </c>
    </row>
    <row r="15" spans="1:9" ht="49.5" customHeight="1" x14ac:dyDescent="0.25">
      <c r="A15" s="3" t="s">
        <v>15</v>
      </c>
      <c r="B15" s="15">
        <v>828</v>
      </c>
      <c r="C15" s="15">
        <f>B15/B42*100</f>
        <v>0.37274798094843653</v>
      </c>
      <c r="D15" s="15">
        <v>1900</v>
      </c>
      <c r="E15" s="15">
        <f>D15/D42*100</f>
        <v>0.30550847866425263</v>
      </c>
      <c r="F15" s="15">
        <v>770</v>
      </c>
      <c r="G15" s="10">
        <f>F15/F42*100</f>
        <v>0.34773969200198707</v>
      </c>
      <c r="H15" s="10">
        <f t="shared" si="2"/>
        <v>-7.0048309178744006</v>
      </c>
      <c r="I15" s="10">
        <f t="shared" si="3"/>
        <v>40.526315789473685</v>
      </c>
    </row>
    <row r="16" spans="1:9" ht="50.25" customHeight="1" x14ac:dyDescent="0.25">
      <c r="A16" s="3" t="s">
        <v>109</v>
      </c>
      <c r="B16" s="15">
        <v>-75</v>
      </c>
      <c r="C16" s="15">
        <f>B16/B42*100</f>
        <v>-3.3763404071416349E-2</v>
      </c>
      <c r="D16" s="15">
        <v>0</v>
      </c>
      <c r="E16" s="15">
        <f>D16/D42*100</f>
        <v>0</v>
      </c>
      <c r="F16" s="15">
        <v>-60</v>
      </c>
      <c r="G16" s="10">
        <f>F16/F42*100</f>
        <v>-2.7096599376778215E-2</v>
      </c>
      <c r="H16" s="10">
        <f t="shared" si="2"/>
        <v>-20</v>
      </c>
      <c r="I16" s="10"/>
    </row>
    <row r="17" spans="1:9" ht="39" customHeight="1" x14ac:dyDescent="0.25">
      <c r="A17" s="3" t="s">
        <v>110</v>
      </c>
      <c r="B17" s="15">
        <v>-274</v>
      </c>
      <c r="C17" s="15">
        <f>B17/B42*100</f>
        <v>-0.12334896954090775</v>
      </c>
      <c r="D17" s="15">
        <v>820</v>
      </c>
      <c r="E17" s="15">
        <f>D17/D42*100</f>
        <v>0.13185102763404588</v>
      </c>
      <c r="F17" s="15">
        <v>44</v>
      </c>
      <c r="G17" s="10">
        <f>F17/F42*100</f>
        <v>1.987083954297069E-2</v>
      </c>
      <c r="H17" s="10"/>
      <c r="I17" s="10">
        <f t="shared" si="3"/>
        <v>5.3658536585365857</v>
      </c>
    </row>
    <row r="18" spans="1:9" ht="51" customHeight="1" x14ac:dyDescent="0.25">
      <c r="A18" s="3" t="s">
        <v>111</v>
      </c>
      <c r="B18" s="15">
        <v>424</v>
      </c>
      <c r="C18" s="15">
        <f>B18/B42*100</f>
        <v>0.19087577768374045</v>
      </c>
      <c r="D18" s="15">
        <v>1100</v>
      </c>
      <c r="E18" s="15">
        <f>D18/D42*100</f>
        <v>0.17687332975298836</v>
      </c>
      <c r="F18" s="15">
        <v>608</v>
      </c>
      <c r="G18" s="10">
        <f>F18/F42*100</f>
        <v>0.27457887368468592</v>
      </c>
      <c r="H18" s="10">
        <f t="shared" si="2"/>
        <v>43.396226415094333</v>
      </c>
      <c r="I18" s="10">
        <f t="shared" si="3"/>
        <v>55.272727272727273</v>
      </c>
    </row>
    <row r="19" spans="1:9" ht="15" customHeight="1" x14ac:dyDescent="0.25">
      <c r="A19" s="3" t="s">
        <v>16</v>
      </c>
      <c r="B19" s="15">
        <f>B20+B21</f>
        <v>0</v>
      </c>
      <c r="C19" s="15">
        <f>B19/B42*100</f>
        <v>0</v>
      </c>
      <c r="D19" s="15">
        <f>D20+D21</f>
        <v>0</v>
      </c>
      <c r="E19" s="15">
        <f>D19/D42*100</f>
        <v>0</v>
      </c>
      <c r="F19" s="15">
        <f>F20+F21</f>
        <v>0</v>
      </c>
      <c r="G19" s="10">
        <f>F19/F42*100</f>
        <v>0</v>
      </c>
      <c r="H19" s="10"/>
      <c r="I19" s="10"/>
    </row>
    <row r="20" spans="1:9" ht="26.25" customHeight="1" x14ac:dyDescent="0.25">
      <c r="A20" s="3" t="s">
        <v>112</v>
      </c>
      <c r="B20" s="15">
        <v>0</v>
      </c>
      <c r="C20" s="15">
        <f>B20/B42*100</f>
        <v>0</v>
      </c>
      <c r="D20" s="15">
        <v>0</v>
      </c>
      <c r="E20" s="15">
        <f>D20/D42*100</f>
        <v>0</v>
      </c>
      <c r="F20" s="15">
        <v>0</v>
      </c>
      <c r="G20" s="10">
        <f>F20/F42*100</f>
        <v>0</v>
      </c>
      <c r="H20" s="10"/>
      <c r="I20" s="10"/>
    </row>
    <row r="21" spans="1:9" ht="15" customHeight="1" x14ac:dyDescent="0.25">
      <c r="A21" s="3" t="s">
        <v>113</v>
      </c>
      <c r="B21" s="15">
        <v>0</v>
      </c>
      <c r="C21" s="15">
        <f>B21/B42*100</f>
        <v>0</v>
      </c>
      <c r="D21" s="15">
        <v>0</v>
      </c>
      <c r="E21" s="15">
        <f>D21/D42*100</f>
        <v>0</v>
      </c>
      <c r="F21" s="15">
        <v>0</v>
      </c>
      <c r="G21" s="10">
        <f>F21/F42*100</f>
        <v>0</v>
      </c>
      <c r="H21" s="10"/>
      <c r="I21" s="10"/>
    </row>
    <row r="22" spans="1:9" ht="33.75" customHeight="1" x14ac:dyDescent="0.25">
      <c r="A22" s="3" t="s">
        <v>17</v>
      </c>
      <c r="B22" s="15">
        <v>814</v>
      </c>
      <c r="C22" s="15">
        <f>B22/B42*100</f>
        <v>0.36644547885510548</v>
      </c>
      <c r="D22" s="15">
        <v>2318</v>
      </c>
      <c r="E22" s="15">
        <f>D22/D42*100</f>
        <v>0.37272034397038817</v>
      </c>
      <c r="F22" s="15">
        <v>926</v>
      </c>
      <c r="G22" s="10">
        <f>F22/F42*100</f>
        <v>0.41819085038161041</v>
      </c>
      <c r="H22" s="10">
        <f t="shared" si="2"/>
        <v>13.759213759213765</v>
      </c>
      <c r="I22" s="10">
        <f t="shared" si="3"/>
        <v>39.948231233822263</v>
      </c>
    </row>
    <row r="23" spans="1:9" ht="75" customHeight="1" x14ac:dyDescent="0.25">
      <c r="A23" s="3" t="s">
        <v>18</v>
      </c>
      <c r="B23" s="15">
        <v>0</v>
      </c>
      <c r="C23" s="15">
        <f>B23/B42*100</f>
        <v>0</v>
      </c>
      <c r="D23" s="15">
        <v>0</v>
      </c>
      <c r="E23" s="15">
        <f>D23/D42*100</f>
        <v>0</v>
      </c>
      <c r="F23" s="15">
        <v>0</v>
      </c>
      <c r="G23" s="10">
        <f>F23/F42*100</f>
        <v>0</v>
      </c>
      <c r="H23" s="10"/>
      <c r="I23" s="10"/>
    </row>
    <row r="24" spans="1:9" ht="48" customHeight="1" x14ac:dyDescent="0.25">
      <c r="A24" s="3" t="s">
        <v>19</v>
      </c>
      <c r="B24" s="15">
        <v>2586</v>
      </c>
      <c r="C24" s="15">
        <f>B24/B42*100</f>
        <v>1.1641621723824358</v>
      </c>
      <c r="D24" s="15">
        <v>8476</v>
      </c>
      <c r="E24" s="15">
        <f>D24/D42*100</f>
        <v>1.3628894027148448</v>
      </c>
      <c r="F24" s="15">
        <v>4392</v>
      </c>
      <c r="G24" s="10">
        <f>F24/F42*100</f>
        <v>1.9834710743801653</v>
      </c>
      <c r="H24" s="10">
        <f t="shared" si="2"/>
        <v>69.837587006960575</v>
      </c>
      <c r="I24" s="10">
        <f t="shared" si="3"/>
        <v>51.816894761680032</v>
      </c>
    </row>
    <row r="25" spans="1:9" ht="51.75" customHeight="1" x14ac:dyDescent="0.25">
      <c r="A25" s="3" t="s">
        <v>20</v>
      </c>
      <c r="B25" s="15">
        <f>B26</f>
        <v>195</v>
      </c>
      <c r="C25" s="15">
        <f>B25/B42*100</f>
        <v>8.7784850585682514E-2</v>
      </c>
      <c r="D25" s="15">
        <f>D26</f>
        <v>231</v>
      </c>
      <c r="E25" s="15">
        <f>D25/D42*100</f>
        <v>3.7143399248127554E-2</v>
      </c>
      <c r="F25" s="15">
        <f>F26</f>
        <v>106</v>
      </c>
      <c r="G25" s="10">
        <f>F25/F42*100</f>
        <v>4.7870658898974842E-2</v>
      </c>
      <c r="H25" s="10"/>
      <c r="I25" s="10">
        <f t="shared" si="3"/>
        <v>45.887445887445885</v>
      </c>
    </row>
    <row r="26" spans="1:9" ht="43.5" customHeight="1" x14ac:dyDescent="0.25">
      <c r="A26" s="3" t="s">
        <v>21</v>
      </c>
      <c r="B26" s="15">
        <v>195</v>
      </c>
      <c r="C26" s="15">
        <f>B26/B42*100</f>
        <v>8.7784850585682514E-2</v>
      </c>
      <c r="D26" s="15">
        <v>231</v>
      </c>
      <c r="E26" s="15">
        <f>D26/D42*100</f>
        <v>3.7143399248127554E-2</v>
      </c>
      <c r="F26" s="15">
        <v>106</v>
      </c>
      <c r="G26" s="10">
        <f>F26/F42*100</f>
        <v>4.7870658898974842E-2</v>
      </c>
      <c r="H26" s="10"/>
      <c r="I26" s="10">
        <f t="shared" si="3"/>
        <v>45.887445887445885</v>
      </c>
    </row>
    <row r="27" spans="1:9" ht="64.5" customHeight="1" x14ac:dyDescent="0.25">
      <c r="A27" s="3" t="s">
        <v>22</v>
      </c>
      <c r="B27" s="15">
        <v>5690</v>
      </c>
      <c r="C27" s="15">
        <f>B27/B42*100</f>
        <v>2.5615169222181207</v>
      </c>
      <c r="D27" s="15">
        <v>13341</v>
      </c>
      <c r="E27" s="15">
        <f>D27/D42*100</f>
        <v>2.1451519020314707</v>
      </c>
      <c r="F27" s="15">
        <v>5999</v>
      </c>
      <c r="G27" s="10">
        <f>F27/F42*100</f>
        <v>2.7092083276882084</v>
      </c>
      <c r="H27" s="10">
        <f t="shared" si="2"/>
        <v>5.4305799648506081</v>
      </c>
      <c r="I27" s="10">
        <f t="shared" si="3"/>
        <v>44.966644179596734</v>
      </c>
    </row>
    <row r="28" spans="1:9" ht="64.5" customHeight="1" x14ac:dyDescent="0.25">
      <c r="A28" s="3" t="s">
        <v>23</v>
      </c>
      <c r="B28" s="15">
        <v>1054</v>
      </c>
      <c r="C28" s="15">
        <f>B28/B42*100</f>
        <v>0.47448837188363779</v>
      </c>
      <c r="D28" s="15">
        <v>4683</v>
      </c>
      <c r="E28" s="15">
        <f>D28/D42*100</f>
        <v>0.75299800293931318</v>
      </c>
      <c r="F28" s="15">
        <v>2355</v>
      </c>
      <c r="G28" s="10">
        <f>F28/F42*100</f>
        <v>1.063541525538545</v>
      </c>
      <c r="H28" s="10">
        <f t="shared" si="2"/>
        <v>123.43453510436433</v>
      </c>
      <c r="I28" s="10">
        <f t="shared" si="3"/>
        <v>50.288276745675851</v>
      </c>
    </row>
    <row r="29" spans="1:9" ht="26.25" customHeight="1" x14ac:dyDescent="0.25">
      <c r="A29" s="3" t="s">
        <v>24</v>
      </c>
      <c r="B29" s="15">
        <v>840</v>
      </c>
      <c r="C29" s="15">
        <f>B29/B42*100</f>
        <v>0.37815012559986316</v>
      </c>
      <c r="D29" s="15">
        <v>986</v>
      </c>
      <c r="E29" s="15">
        <f>D29/D42*100</f>
        <v>0.15854282103313322</v>
      </c>
      <c r="F29" s="15">
        <v>210</v>
      </c>
      <c r="G29" s="10">
        <f>F29/F42*100</f>
        <v>9.4838097818723752E-2</v>
      </c>
      <c r="H29" s="10">
        <f t="shared" si="2"/>
        <v>-75</v>
      </c>
      <c r="I29" s="10">
        <f t="shared" si="3"/>
        <v>21.298174442190671</v>
      </c>
    </row>
    <row r="30" spans="1:9" ht="39" customHeight="1" x14ac:dyDescent="0.25">
      <c r="A30" s="3" t="s">
        <v>25</v>
      </c>
      <c r="B30" s="15">
        <v>35</v>
      </c>
      <c r="C30" s="15">
        <f>B30/B42*100</f>
        <v>1.5756255233327632E-2</v>
      </c>
      <c r="D30" s="15">
        <v>120</v>
      </c>
      <c r="E30" s="15">
        <f>D30/D42*100</f>
        <v>1.929527233668964E-2</v>
      </c>
      <c r="F30" s="15">
        <v>55</v>
      </c>
      <c r="G30" s="10">
        <f>F30/F42*100</f>
        <v>2.4838549428713365E-2</v>
      </c>
      <c r="H30" s="10">
        <f t="shared" si="2"/>
        <v>57.142857142857139</v>
      </c>
      <c r="I30" s="10">
        <f t="shared" si="3"/>
        <v>45.833333333333329</v>
      </c>
    </row>
    <row r="31" spans="1:9" ht="26.25" customHeight="1" x14ac:dyDescent="0.25">
      <c r="A31" s="3" t="s">
        <v>26</v>
      </c>
      <c r="B31" s="15">
        <f>B32+B39+B40+B41</f>
        <v>171773</v>
      </c>
      <c r="C31" s="15">
        <f>B31/B42*100</f>
        <v>77.32854943412535</v>
      </c>
      <c r="D31" s="15">
        <f>D32+D39+D40+D41</f>
        <v>471174</v>
      </c>
      <c r="E31" s="15">
        <f>D31/D42*100</f>
        <v>75.76192206639503</v>
      </c>
      <c r="F31" s="15">
        <f t="shared" ref="F31" si="4">F32+F39+F40+F41</f>
        <v>166352</v>
      </c>
      <c r="G31" s="10">
        <f>F31/F42*100</f>
        <v>75.126224992096823</v>
      </c>
      <c r="H31" s="10">
        <f t="shared" si="2"/>
        <v>-3.1559092523272056</v>
      </c>
      <c r="I31" s="10">
        <f t="shared" si="3"/>
        <v>35.305853039429167</v>
      </c>
    </row>
    <row r="32" spans="1:9" ht="36.75" customHeight="1" x14ac:dyDescent="0.25">
      <c r="A32" s="3" t="s">
        <v>27</v>
      </c>
      <c r="B32" s="15">
        <f>B33+B36+B37+B38</f>
        <v>171735</v>
      </c>
      <c r="C32" s="15">
        <f>B32/B42*100</f>
        <v>77.311442642729162</v>
      </c>
      <c r="D32" s="15">
        <f>D33+D36+D37+D38</f>
        <v>471215</v>
      </c>
      <c r="E32" s="15">
        <f>D32/D42*100</f>
        <v>75.768514617776745</v>
      </c>
      <c r="F32" s="15">
        <f t="shared" ref="F32" si="5">F33+F36+F37+F38</f>
        <v>166393</v>
      </c>
      <c r="G32" s="10">
        <f>F32/F42*100</f>
        <v>75.144741001670951</v>
      </c>
      <c r="H32" s="10">
        <f t="shared" si="2"/>
        <v>-3.1106064576236605</v>
      </c>
      <c r="I32" s="10">
        <f t="shared" si="3"/>
        <v>35.311482019884764</v>
      </c>
    </row>
    <row r="33" spans="1:9" ht="51.75" customHeight="1" x14ac:dyDescent="0.25">
      <c r="A33" s="3" t="s">
        <v>28</v>
      </c>
      <c r="B33" s="15">
        <f>B34+B35</f>
        <v>41142</v>
      </c>
      <c r="C33" s="15">
        <f>B33/B42*100</f>
        <v>18.521252937416154</v>
      </c>
      <c r="D33" s="15">
        <f>D34+D35</f>
        <v>69229</v>
      </c>
      <c r="E33" s="15">
        <f>D33/D42*100</f>
        <v>11.131603404972392</v>
      </c>
      <c r="F33" s="15">
        <f>F34+F35</f>
        <v>31505</v>
      </c>
      <c r="G33" s="10">
        <f>F33/F42*100</f>
        <v>14.227972722756627</v>
      </c>
      <c r="H33" s="10">
        <f t="shared" si="2"/>
        <v>-23.423751883719802</v>
      </c>
      <c r="I33" s="10">
        <f t="shared" si="3"/>
        <v>45.508385214288808</v>
      </c>
    </row>
    <row r="34" spans="1:9" ht="39" customHeight="1" x14ac:dyDescent="0.25">
      <c r="A34" s="3" t="s">
        <v>29</v>
      </c>
      <c r="B34" s="15">
        <v>41142</v>
      </c>
      <c r="C34" s="15">
        <f>B34/B42*100</f>
        <v>18.521252937416154</v>
      </c>
      <c r="D34" s="15">
        <v>69229</v>
      </c>
      <c r="E34" s="15">
        <f>D34/D42*100</f>
        <v>11.131603404972392</v>
      </c>
      <c r="F34" s="15">
        <v>31505</v>
      </c>
      <c r="G34" s="10">
        <f>F34/F42*100</f>
        <v>14.227972722756627</v>
      </c>
      <c r="H34" s="10">
        <f t="shared" si="2"/>
        <v>-23.423751883719802</v>
      </c>
      <c r="I34" s="10">
        <f t="shared" si="3"/>
        <v>45.508385214288808</v>
      </c>
    </row>
    <row r="35" spans="1:9" ht="26.25" customHeight="1" x14ac:dyDescent="0.25">
      <c r="A35" s="19" t="s">
        <v>114</v>
      </c>
      <c r="B35" s="15">
        <v>0</v>
      </c>
      <c r="C35" s="15">
        <f>B35/B42*100</f>
        <v>0</v>
      </c>
      <c r="D35" s="15">
        <v>0</v>
      </c>
      <c r="E35" s="15">
        <f>D35/D42*100</f>
        <v>0</v>
      </c>
      <c r="F35" s="15">
        <v>0</v>
      </c>
      <c r="G35" s="10">
        <f>F35/F42*100</f>
        <v>0</v>
      </c>
      <c r="H35" s="10"/>
      <c r="I35" s="10"/>
    </row>
    <row r="36" spans="1:9" ht="26.25" customHeight="1" x14ac:dyDescent="0.25">
      <c r="A36" s="18" t="s">
        <v>115</v>
      </c>
      <c r="B36" s="15">
        <v>35347</v>
      </c>
      <c r="C36" s="15">
        <f>B36/B42*100</f>
        <v>15.91246724949805</v>
      </c>
      <c r="D36" s="15">
        <v>129566</v>
      </c>
      <c r="E36" s="15">
        <f>D36/D42*100</f>
        <v>20.833427129796082</v>
      </c>
      <c r="F36" s="15">
        <v>34864</v>
      </c>
      <c r="G36" s="10">
        <f>F36/F42*100</f>
        <v>15.744930677866595</v>
      </c>
      <c r="H36" s="10"/>
      <c r="I36" s="10">
        <f t="shared" si="3"/>
        <v>26.908293842520415</v>
      </c>
    </row>
    <row r="37" spans="1:9" ht="26.25" customHeight="1" x14ac:dyDescent="0.25">
      <c r="A37" s="18" t="s">
        <v>116</v>
      </c>
      <c r="B37" s="15">
        <v>87734</v>
      </c>
      <c r="C37" s="15">
        <f>B37/B42*100</f>
        <v>39.495979904021894</v>
      </c>
      <c r="D37" s="15">
        <v>272420</v>
      </c>
      <c r="E37" s="15">
        <f>D37/D42*100</f>
        <v>43.803484083008257</v>
      </c>
      <c r="F37" s="15">
        <v>95240</v>
      </c>
      <c r="G37" s="10">
        <f>F37/F42*100</f>
        <v>43.011335410739285</v>
      </c>
      <c r="H37" s="10">
        <f t="shared" si="2"/>
        <v>8.5554061139353053</v>
      </c>
      <c r="I37" s="10">
        <f t="shared" si="3"/>
        <v>34.960722413919683</v>
      </c>
    </row>
    <row r="38" spans="1:9" ht="26.25" customHeight="1" x14ac:dyDescent="0.25">
      <c r="A38" s="3" t="s">
        <v>30</v>
      </c>
      <c r="B38" s="15">
        <v>7512</v>
      </c>
      <c r="C38" s="15">
        <f>B38/B42*100</f>
        <v>3.3817425517930619</v>
      </c>
      <c r="D38" s="15">
        <v>0</v>
      </c>
      <c r="E38" s="15">
        <f>D38/D42*100</f>
        <v>0</v>
      </c>
      <c r="F38" s="15">
        <v>4784</v>
      </c>
      <c r="G38" s="10">
        <f>F38/F42*100</f>
        <v>2.1605021903084496</v>
      </c>
      <c r="H38" s="10"/>
      <c r="I38" s="10"/>
    </row>
    <row r="39" spans="1:9" ht="32.25" customHeight="1" x14ac:dyDescent="0.25">
      <c r="A39" s="3" t="s">
        <v>31</v>
      </c>
      <c r="B39" s="15">
        <v>0</v>
      </c>
      <c r="C39" s="15">
        <f>B39/B42*100</f>
        <v>0</v>
      </c>
      <c r="D39" s="15">
        <v>0</v>
      </c>
      <c r="E39" s="15">
        <f>D39/D42*100</f>
        <v>0</v>
      </c>
      <c r="F39" s="15">
        <v>0</v>
      </c>
      <c r="G39" s="10">
        <f>F39/F42*100</f>
        <v>0</v>
      </c>
      <c r="H39" s="10"/>
      <c r="I39" s="10"/>
    </row>
    <row r="40" spans="1:9" ht="73.5" customHeight="1" x14ac:dyDescent="0.25">
      <c r="A40" s="3" t="s">
        <v>32</v>
      </c>
      <c r="B40" s="15">
        <v>70</v>
      </c>
      <c r="C40" s="15">
        <f>B40/B42*100</f>
        <v>3.1512510466655264E-2</v>
      </c>
      <c r="D40" s="15">
        <v>3</v>
      </c>
      <c r="E40" s="15">
        <f>D40/D42*100</f>
        <v>4.8238180841724096E-4</v>
      </c>
      <c r="F40" s="15">
        <v>3</v>
      </c>
      <c r="G40" s="10">
        <f>F40/F42*100</f>
        <v>1.3548299688389107E-3</v>
      </c>
      <c r="H40" s="10"/>
      <c r="I40" s="10"/>
    </row>
    <row r="41" spans="1:9" ht="39" customHeight="1" x14ac:dyDescent="0.25">
      <c r="A41" s="3" t="s">
        <v>33</v>
      </c>
      <c r="B41" s="15">
        <v>-32</v>
      </c>
      <c r="C41" s="15">
        <f>B41/B42*100</f>
        <v>-1.4405719070470975E-2</v>
      </c>
      <c r="D41" s="15">
        <v>-44</v>
      </c>
      <c r="E41" s="15">
        <f>D41/D42*100</f>
        <v>-7.0749331901195341E-3</v>
      </c>
      <c r="F41" s="15">
        <v>-44</v>
      </c>
      <c r="G41" s="10">
        <f>F41/F42*100</f>
        <v>-1.987083954297069E-2</v>
      </c>
      <c r="H41" s="10">
        <f t="shared" si="2"/>
        <v>37.5</v>
      </c>
      <c r="I41" s="10">
        <f t="shared" si="3"/>
        <v>100</v>
      </c>
    </row>
    <row r="42" spans="1:9" ht="34.5" customHeight="1" x14ac:dyDescent="0.25">
      <c r="A42" s="12" t="s">
        <v>34</v>
      </c>
      <c r="B42" s="16">
        <f>B8+B31</f>
        <v>222134</v>
      </c>
      <c r="C42" s="16">
        <f t="shared" ref="C42:F42" si="6">C8+C31</f>
        <v>100</v>
      </c>
      <c r="D42" s="16">
        <f t="shared" si="6"/>
        <v>621914</v>
      </c>
      <c r="E42" s="16">
        <f t="shared" si="6"/>
        <v>100</v>
      </c>
      <c r="F42" s="16">
        <f t="shared" si="6"/>
        <v>221430</v>
      </c>
      <c r="G42" s="10">
        <f>G31+G8</f>
        <v>100</v>
      </c>
      <c r="H42" s="10">
        <f t="shared" si="2"/>
        <v>-0.31692581955036303</v>
      </c>
      <c r="I42" s="10">
        <f t="shared" si="3"/>
        <v>35.604601279276551</v>
      </c>
    </row>
    <row r="43" spans="1:9" ht="26.25" customHeight="1" x14ac:dyDescent="0.25">
      <c r="A43" s="3" t="s">
        <v>35</v>
      </c>
      <c r="B43" s="17">
        <f>SUM(B44:B49)</f>
        <v>22779.8</v>
      </c>
      <c r="C43" s="9">
        <f>B43/B88*100</f>
        <v>10.594058438976433</v>
      </c>
      <c r="D43" s="17">
        <f>SUM(D44:D49)</f>
        <v>60331.899999999994</v>
      </c>
      <c r="E43" s="9">
        <f t="shared" ref="E43:G43" si="7">D43/D88*100</f>
        <v>9.2454307969960112</v>
      </c>
      <c r="F43" s="17">
        <f>SUM(F44:F49)</f>
        <v>21292.2</v>
      </c>
      <c r="G43" s="9">
        <f t="shared" si="7"/>
        <v>9.6158310173121269</v>
      </c>
      <c r="H43" s="9">
        <f>F43/B43*100-100</f>
        <v>-6.5303470618706001</v>
      </c>
      <c r="I43" s="10">
        <f t="shared" ref="I43:I63" si="8">F43/D43*100</f>
        <v>35.291777649966278</v>
      </c>
    </row>
    <row r="44" spans="1:9" ht="78" customHeight="1" x14ac:dyDescent="0.25">
      <c r="A44" s="3" t="s">
        <v>36</v>
      </c>
      <c r="B44" s="17">
        <v>98.6</v>
      </c>
      <c r="C44" s="9">
        <f>B44/B88*100</f>
        <v>4.5855282402965616E-2</v>
      </c>
      <c r="D44" s="17">
        <v>317.60000000000002</v>
      </c>
      <c r="E44" s="9">
        <f t="shared" ref="E44:G44" si="9">D44/D88*100</f>
        <v>4.8669921237785213E-2</v>
      </c>
      <c r="F44" s="17">
        <v>90.3</v>
      </c>
      <c r="G44" s="9">
        <f t="shared" si="9"/>
        <v>4.0780639899272268E-2</v>
      </c>
      <c r="H44" s="9">
        <f>F44/B44*100-100</f>
        <v>-8.4178498985801156</v>
      </c>
      <c r="I44" s="10">
        <f t="shared" si="8"/>
        <v>28.43198992443325</v>
      </c>
    </row>
    <row r="45" spans="1:9" ht="111.75" customHeight="1" x14ac:dyDescent="0.25">
      <c r="A45" s="3" t="s">
        <v>37</v>
      </c>
      <c r="B45" s="17">
        <v>7618.1</v>
      </c>
      <c r="C45" s="9">
        <f>B45/B88*100</f>
        <v>3.542901895274162</v>
      </c>
      <c r="D45" s="17">
        <v>20720.3</v>
      </c>
      <c r="E45" s="9">
        <f t="shared" ref="E45:G45" si="10">D45/D88*100</f>
        <v>3.1752373080078113</v>
      </c>
      <c r="F45" s="17">
        <v>6567.7</v>
      </c>
      <c r="G45" s="9">
        <f t="shared" si="10"/>
        <v>2.9660576817990085</v>
      </c>
      <c r="H45" s="9">
        <f>F45/B45*100-100</f>
        <v>-13.788214909229339</v>
      </c>
      <c r="I45" s="10">
        <f t="shared" si="8"/>
        <v>31.696934889938856</v>
      </c>
    </row>
    <row r="46" spans="1:9" ht="15" customHeight="1" x14ac:dyDescent="0.25">
      <c r="A46" s="3" t="s">
        <v>38</v>
      </c>
      <c r="B46" s="17">
        <v>14.6</v>
      </c>
      <c r="C46" s="9">
        <f>B46/B88*100</f>
        <v>6.7899302543945033E-3</v>
      </c>
      <c r="D46" s="17">
        <v>0.3</v>
      </c>
      <c r="E46" s="9">
        <f t="shared" ref="E46:G46" si="11">D46/D88*100</f>
        <v>4.5972847516799626E-5</v>
      </c>
      <c r="F46" s="17">
        <v>0.3</v>
      </c>
      <c r="G46" s="9">
        <f t="shared" si="11"/>
        <v>1.3548385348595437E-4</v>
      </c>
      <c r="H46" s="9">
        <f t="shared" ref="H46:H48" si="12">F46/B46*100-100</f>
        <v>-97.945205479452056</v>
      </c>
      <c r="I46" s="10">
        <f t="shared" si="8"/>
        <v>100</v>
      </c>
    </row>
    <row r="47" spans="1:9" ht="64.5" customHeight="1" x14ac:dyDescent="0.25">
      <c r="A47" s="3" t="s">
        <v>39</v>
      </c>
      <c r="B47" s="17">
        <v>2681.2</v>
      </c>
      <c r="C47" s="9">
        <f>B47/B88*100</f>
        <v>1.2469288354851056</v>
      </c>
      <c r="D47" s="17">
        <v>8124.8</v>
      </c>
      <c r="E47" s="9">
        <f t="shared" ref="E47:G47" si="13">D47/D88*100</f>
        <v>1.2450673050149788</v>
      </c>
      <c r="F47" s="17">
        <v>2729.7</v>
      </c>
      <c r="G47" s="9">
        <f t="shared" si="13"/>
        <v>1.2327675828686988</v>
      </c>
      <c r="H47" s="9">
        <f t="shared" si="12"/>
        <v>1.8088915411010049</v>
      </c>
      <c r="I47" s="10">
        <f t="shared" si="8"/>
        <v>33.597134698700273</v>
      </c>
    </row>
    <row r="48" spans="1:9" ht="15" customHeight="1" x14ac:dyDescent="0.25">
      <c r="A48" s="3" t="s">
        <v>40</v>
      </c>
      <c r="B48" s="17">
        <v>0</v>
      </c>
      <c r="C48" s="9">
        <f>B48/B88*100</f>
        <v>0</v>
      </c>
      <c r="D48" s="17">
        <v>100</v>
      </c>
      <c r="E48" s="9">
        <f t="shared" ref="E48:G48" si="14">D48/D88*100</f>
        <v>1.5324282505599878E-2</v>
      </c>
      <c r="F48" s="17">
        <v>0</v>
      </c>
      <c r="G48" s="9">
        <f t="shared" si="14"/>
        <v>0</v>
      </c>
      <c r="H48" s="9" t="e">
        <f t="shared" si="12"/>
        <v>#DIV/0!</v>
      </c>
      <c r="I48" s="10">
        <f t="shared" si="8"/>
        <v>0</v>
      </c>
    </row>
    <row r="49" spans="1:9" ht="26.25" customHeight="1" x14ac:dyDescent="0.25">
      <c r="A49" s="3" t="s">
        <v>41</v>
      </c>
      <c r="B49" s="17">
        <v>12367.3</v>
      </c>
      <c r="C49" s="9">
        <f>B49/B88*100</f>
        <v>5.7515824955598038</v>
      </c>
      <c r="D49" s="17">
        <v>31068.9</v>
      </c>
      <c r="E49" s="9">
        <f t="shared" ref="E49:G49" si="15">D49/D88*100</f>
        <v>4.7610860073823202</v>
      </c>
      <c r="F49" s="17">
        <v>11904.2</v>
      </c>
      <c r="G49" s="9">
        <f t="shared" si="15"/>
        <v>5.3760896288916609</v>
      </c>
      <c r="H49" s="9">
        <f>F49/B49*100-100</f>
        <v>-3.7445521657920438</v>
      </c>
      <c r="I49" s="10">
        <f t="shared" si="8"/>
        <v>38.315485903910343</v>
      </c>
    </row>
    <row r="50" spans="1:9" ht="15" customHeight="1" x14ac:dyDescent="0.25">
      <c r="A50" s="3" t="s">
        <v>42</v>
      </c>
      <c r="B50" s="17">
        <f>B51</f>
        <v>654.20000000000005</v>
      </c>
      <c r="C50" s="9">
        <f>B50/B88*100</f>
        <v>0.30424468304280033</v>
      </c>
      <c r="D50" s="17">
        <f>D51</f>
        <v>1583.6</v>
      </c>
      <c r="E50" s="9">
        <f t="shared" ref="E50:G50" si="16">D50/D88*100</f>
        <v>0.24267533775867964</v>
      </c>
      <c r="F50" s="17">
        <f>F51</f>
        <v>791.8</v>
      </c>
      <c r="G50" s="9">
        <f t="shared" si="16"/>
        <v>0.35758705063392893</v>
      </c>
      <c r="H50" s="9">
        <f>F50/B50*100-100</f>
        <v>21.033323142769774</v>
      </c>
      <c r="I50" s="10">
        <f t="shared" si="8"/>
        <v>50</v>
      </c>
    </row>
    <row r="51" spans="1:9" ht="26.25" customHeight="1" x14ac:dyDescent="0.25">
      <c r="A51" s="3" t="s">
        <v>43</v>
      </c>
      <c r="B51" s="17">
        <v>654.20000000000005</v>
      </c>
      <c r="C51" s="9">
        <f>B51/B88*100</f>
        <v>0.30424468304280033</v>
      </c>
      <c r="D51" s="17">
        <v>1583.6</v>
      </c>
      <c r="E51" s="9">
        <f t="shared" ref="E51:G51" si="17">D51/D88*100</f>
        <v>0.24267533775867964</v>
      </c>
      <c r="F51" s="17">
        <v>791.8</v>
      </c>
      <c r="G51" s="9">
        <f t="shared" si="17"/>
        <v>0.35758705063392893</v>
      </c>
      <c r="H51" s="9">
        <f t="shared" ref="H51:H101" si="18">F51/B51*100-100</f>
        <v>21.033323142769774</v>
      </c>
      <c r="I51" s="10">
        <f t="shared" si="8"/>
        <v>50</v>
      </c>
    </row>
    <row r="52" spans="1:9" ht="51.75" customHeight="1" x14ac:dyDescent="0.25">
      <c r="A52" s="3" t="s">
        <v>44</v>
      </c>
      <c r="B52" s="17">
        <f>B53</f>
        <v>683.3</v>
      </c>
      <c r="C52" s="9">
        <f>B52/B88*100</f>
        <v>0.31777803717998387</v>
      </c>
      <c r="D52" s="17">
        <f>D53</f>
        <v>1775</v>
      </c>
      <c r="E52" s="9">
        <f t="shared" ref="E52:G52" si="19">D52/D88*100</f>
        <v>0.27200601447439782</v>
      </c>
      <c r="F52" s="17">
        <f>F53</f>
        <v>284</v>
      </c>
      <c r="G52" s="9">
        <f t="shared" si="19"/>
        <v>0.12825804796670348</v>
      </c>
      <c r="H52" s="9">
        <f t="shared" si="18"/>
        <v>-58.436996926679349</v>
      </c>
      <c r="I52" s="10">
        <f t="shared" si="8"/>
        <v>16</v>
      </c>
    </row>
    <row r="53" spans="1:9" ht="66" customHeight="1" x14ac:dyDescent="0.25">
      <c r="A53" s="3" t="s">
        <v>103</v>
      </c>
      <c r="B53" s="17">
        <v>683.3</v>
      </c>
      <c r="C53" s="9">
        <f>B53/B88*100</f>
        <v>0.31777803717998387</v>
      </c>
      <c r="D53" s="17">
        <v>1775</v>
      </c>
      <c r="E53" s="9">
        <f t="shared" ref="E53:G53" si="20">D53/D88*100</f>
        <v>0.27200601447439782</v>
      </c>
      <c r="F53" s="17">
        <v>284</v>
      </c>
      <c r="G53" s="9">
        <f t="shared" si="20"/>
        <v>0.12825804796670348</v>
      </c>
      <c r="H53" s="9">
        <f t="shared" si="18"/>
        <v>-58.436996926679349</v>
      </c>
      <c r="I53" s="10">
        <f t="shared" si="8"/>
        <v>16</v>
      </c>
    </row>
    <row r="54" spans="1:9" ht="26.25" customHeight="1" x14ac:dyDescent="0.25">
      <c r="A54" s="3" t="s">
        <v>45</v>
      </c>
      <c r="B54" s="17">
        <f>SUM(B55:B58)</f>
        <v>369.8</v>
      </c>
      <c r="C54" s="9">
        <f>B54/B88*100</f>
        <v>0.17198056219692381</v>
      </c>
      <c r="D54" s="17">
        <f>SUM(D55:D58)</f>
        <v>15000.2</v>
      </c>
      <c r="E54" s="9">
        <f t="shared" ref="E54:G54" si="21">D54/D88*100</f>
        <v>2.2986730244049927</v>
      </c>
      <c r="F54" s="17">
        <f>SUM(F55:F58)</f>
        <v>1113.5999999999999</v>
      </c>
      <c r="G54" s="9">
        <f t="shared" si="21"/>
        <v>0.50291606413986267</v>
      </c>
      <c r="H54" s="9">
        <f t="shared" si="18"/>
        <v>201.13574905354244</v>
      </c>
      <c r="I54" s="10">
        <f t="shared" si="8"/>
        <v>7.4239010146531363</v>
      </c>
    </row>
    <row r="55" spans="1:9" ht="26.25" customHeight="1" x14ac:dyDescent="0.25">
      <c r="A55" s="3" t="s">
        <v>46</v>
      </c>
      <c r="B55" s="17">
        <v>0</v>
      </c>
      <c r="C55" s="9">
        <f>B55/B88*100</f>
        <v>0</v>
      </c>
      <c r="D55" s="17">
        <v>1196</v>
      </c>
      <c r="E55" s="9">
        <f t="shared" ref="E55:G55" si="22">D55/D88*100</f>
        <v>0.18327841876697454</v>
      </c>
      <c r="F55" s="17">
        <v>61</v>
      </c>
      <c r="G55" s="9">
        <f t="shared" si="22"/>
        <v>2.7548383542144061E-2</v>
      </c>
      <c r="H55" s="9" t="e">
        <f t="shared" si="18"/>
        <v>#DIV/0!</v>
      </c>
      <c r="I55" s="10">
        <f t="shared" si="8"/>
        <v>5.1003344481605355</v>
      </c>
    </row>
    <row r="56" spans="1:9" ht="26.25" customHeight="1" x14ac:dyDescent="0.25">
      <c r="A56" s="18" t="s">
        <v>47</v>
      </c>
      <c r="B56" s="17">
        <v>0</v>
      </c>
      <c r="C56" s="9">
        <f>B56/B88*100</f>
        <v>0</v>
      </c>
      <c r="D56" s="17">
        <v>350</v>
      </c>
      <c r="E56" s="9">
        <f>D56/D88*100</f>
        <v>5.3634988769599566E-2</v>
      </c>
      <c r="F56" s="17">
        <v>0</v>
      </c>
      <c r="G56" s="9">
        <f>F56/F88*100</f>
        <v>0</v>
      </c>
      <c r="H56" s="9" t="e">
        <f t="shared" si="18"/>
        <v>#DIV/0!</v>
      </c>
      <c r="I56" s="10">
        <f t="shared" si="8"/>
        <v>0</v>
      </c>
    </row>
    <row r="57" spans="1:9" ht="26.25" customHeight="1" x14ac:dyDescent="0.25">
      <c r="A57" s="3" t="s">
        <v>48</v>
      </c>
      <c r="B57" s="17">
        <v>327.8</v>
      </c>
      <c r="C57" s="9">
        <f>B57/B88*100</f>
        <v>0.15244788612263824</v>
      </c>
      <c r="D57" s="17">
        <v>12204.2</v>
      </c>
      <c r="E57" s="9">
        <f t="shared" ref="E57:G57" si="23">D57/D88*100</f>
        <v>1.8702060855484204</v>
      </c>
      <c r="F57" s="17">
        <v>820.1</v>
      </c>
      <c r="G57" s="9">
        <f t="shared" si="23"/>
        <v>0.37036769414610399</v>
      </c>
      <c r="H57" s="9">
        <f t="shared" si="18"/>
        <v>150.183038438072</v>
      </c>
      <c r="I57" s="10">
        <f t="shared" si="8"/>
        <v>6.7198177676537592</v>
      </c>
    </row>
    <row r="58" spans="1:9" ht="26.25" customHeight="1" x14ac:dyDescent="0.25">
      <c r="A58" s="3" t="s">
        <v>49</v>
      </c>
      <c r="B58" s="17">
        <v>42</v>
      </c>
      <c r="C58" s="9">
        <f>B58/B88*100</f>
        <v>1.9532676074285559E-2</v>
      </c>
      <c r="D58" s="17">
        <v>1250</v>
      </c>
      <c r="E58" s="9">
        <f t="shared" ref="E58:G58" si="24">D58/D88*100</f>
        <v>0.19155353131999844</v>
      </c>
      <c r="F58" s="17">
        <v>232.5</v>
      </c>
      <c r="G58" s="9">
        <f t="shared" si="24"/>
        <v>0.10499998645161464</v>
      </c>
      <c r="H58" s="9">
        <f t="shared" si="18"/>
        <v>453.57142857142856</v>
      </c>
      <c r="I58" s="10">
        <f t="shared" si="8"/>
        <v>18.600000000000001</v>
      </c>
    </row>
    <row r="59" spans="1:9" ht="26.25" customHeight="1" x14ac:dyDescent="0.25">
      <c r="A59" s="3" t="s">
        <v>50</v>
      </c>
      <c r="B59" s="17">
        <f>SUM(B60:B62)</f>
        <v>1068.4000000000001</v>
      </c>
      <c r="C59" s="9">
        <f>B59/B88*100</f>
        <v>0.49687407423254026</v>
      </c>
      <c r="D59" s="17">
        <f>SUM(D60:D62)</f>
        <v>3397.2</v>
      </c>
      <c r="E59" s="9">
        <f t="shared" ref="E59:G59" si="25">D59/D88*100</f>
        <v>0.52059652528023903</v>
      </c>
      <c r="F59" s="17">
        <f>SUM(F60:F62)</f>
        <v>837.9</v>
      </c>
      <c r="G59" s="9">
        <f t="shared" si="25"/>
        <v>0.37840640278627058</v>
      </c>
      <c r="H59" s="9">
        <f t="shared" si="18"/>
        <v>-21.574316735305146</v>
      </c>
      <c r="I59" s="10">
        <f t="shared" si="8"/>
        <v>24.664429530201343</v>
      </c>
    </row>
    <row r="60" spans="1:9" ht="15" customHeight="1" x14ac:dyDescent="0.25">
      <c r="A60" s="3" t="s">
        <v>51</v>
      </c>
      <c r="B60" s="17">
        <v>1053.4000000000001</v>
      </c>
      <c r="C60" s="9">
        <f>B60/B88*100</f>
        <v>0.48989811849172404</v>
      </c>
      <c r="D60" s="17">
        <v>2060</v>
      </c>
      <c r="E60" s="9">
        <f t="shared" ref="E60:G60" si="26">D60/D88*100</f>
        <v>0.31568021961535747</v>
      </c>
      <c r="F60" s="17">
        <v>680.4</v>
      </c>
      <c r="G60" s="9">
        <f t="shared" si="26"/>
        <v>0.30727737970614455</v>
      </c>
      <c r="H60" s="9">
        <f t="shared" si="18"/>
        <v>-35.409151319536747</v>
      </c>
      <c r="I60" s="10">
        <f t="shared" si="8"/>
        <v>33.029126213592228</v>
      </c>
    </row>
    <row r="61" spans="1:9" ht="15" customHeight="1" x14ac:dyDescent="0.25">
      <c r="A61" s="3" t="s">
        <v>52</v>
      </c>
      <c r="B61" s="17">
        <v>0</v>
      </c>
      <c r="C61" s="9">
        <f>B61/B88*100</f>
        <v>0</v>
      </c>
      <c r="D61" s="17">
        <v>800</v>
      </c>
      <c r="E61" s="9">
        <f t="shared" ref="E61:G61" si="27">D61/D88*100</f>
        <v>0.12259426004479902</v>
      </c>
      <c r="F61" s="17">
        <v>0</v>
      </c>
      <c r="G61" s="9">
        <f t="shared" si="27"/>
        <v>0</v>
      </c>
      <c r="H61" s="9" t="e">
        <f t="shared" si="18"/>
        <v>#DIV/0!</v>
      </c>
      <c r="I61" s="10">
        <f t="shared" si="8"/>
        <v>0</v>
      </c>
    </row>
    <row r="62" spans="1:9" ht="15" customHeight="1" x14ac:dyDescent="0.25">
      <c r="A62" s="3" t="s">
        <v>53</v>
      </c>
      <c r="B62" s="17">
        <v>15</v>
      </c>
      <c r="C62" s="9">
        <f>B62/B88*100</f>
        <v>6.975955740816271E-3</v>
      </c>
      <c r="D62" s="17">
        <v>537.20000000000005</v>
      </c>
      <c r="E62" s="9">
        <f t="shared" ref="E62:G62" si="28">D62/D88*100</f>
        <v>8.2322045620082537E-2</v>
      </c>
      <c r="F62" s="17">
        <v>157.5</v>
      </c>
      <c r="G62" s="9">
        <f t="shared" si="28"/>
        <v>7.1129023080126058E-2</v>
      </c>
      <c r="H62" s="9">
        <f t="shared" si="18"/>
        <v>950</v>
      </c>
      <c r="I62" s="10">
        <f t="shared" si="8"/>
        <v>29.3186895011169</v>
      </c>
    </row>
    <row r="63" spans="1:9" ht="15" customHeight="1" x14ac:dyDescent="0.25">
      <c r="A63" s="3" t="s">
        <v>54</v>
      </c>
      <c r="B63" s="17">
        <f>SUM(B64:B69)</f>
        <v>165061.79999999999</v>
      </c>
      <c r="C63" s="9">
        <f>B63/B88*100</f>
        <v>76.764254086631141</v>
      </c>
      <c r="D63" s="17">
        <f>SUM(D64:D69)</f>
        <v>497096.2</v>
      </c>
      <c r="E63" s="9">
        <f t="shared" ref="E63:G63" si="29">D63/D88*100</f>
        <v>76.176426012601766</v>
      </c>
      <c r="F63" s="17">
        <f>SUM(F64:F69)</f>
        <v>166699.29999999999</v>
      </c>
      <c r="G63" s="9">
        <f t="shared" si="29"/>
        <v>75.283545124703849</v>
      </c>
      <c r="H63" s="9">
        <f t="shared" si="18"/>
        <v>0.99205267360467531</v>
      </c>
      <c r="I63" s="10">
        <f t="shared" si="8"/>
        <v>33.534615633754591</v>
      </c>
    </row>
    <row r="64" spans="1:9" ht="15" customHeight="1" x14ac:dyDescent="0.25">
      <c r="A64" s="3" t="s">
        <v>55</v>
      </c>
      <c r="B64" s="17">
        <v>50481.3</v>
      </c>
      <c r="C64" s="9">
        <f>B64/B88*100</f>
        <v>23.477020969257893</v>
      </c>
      <c r="D64" s="17">
        <v>147990.79999999999</v>
      </c>
      <c r="E64" s="9">
        <f t="shared" ref="E64:G64" si="30">D64/D88*100</f>
        <v>22.6785282742973</v>
      </c>
      <c r="F64" s="17">
        <v>52276.1</v>
      </c>
      <c r="G64" s="9">
        <f t="shared" si="30"/>
        <v>23.608558244056997</v>
      </c>
      <c r="H64" s="9">
        <f t="shared" si="18"/>
        <v>3.55537595109476</v>
      </c>
      <c r="I64" s="10">
        <f t="shared" ref="I64:I101" si="31">F64/D64*100</f>
        <v>35.323884998256652</v>
      </c>
    </row>
    <row r="65" spans="1:9" ht="15" customHeight="1" x14ac:dyDescent="0.25">
      <c r="A65" s="3" t="s">
        <v>56</v>
      </c>
      <c r="B65" s="17">
        <v>99759</v>
      </c>
      <c r="C65" s="9">
        <f>B65/B88*100</f>
        <v>46.394291249872694</v>
      </c>
      <c r="D65" s="17">
        <v>314885.40000000002</v>
      </c>
      <c r="E65" s="9">
        <f t="shared" ref="E65:G65" si="32">D65/D88*100</f>
        <v>48.253928264888195</v>
      </c>
      <c r="F65" s="17">
        <v>101578.4</v>
      </c>
      <c r="G65" s="9">
        <f t="shared" si="32"/>
        <v>45.874110209792228</v>
      </c>
      <c r="H65" s="9">
        <f t="shared" si="18"/>
        <v>1.8237953467857437</v>
      </c>
      <c r="I65" s="10">
        <f t="shared" si="31"/>
        <v>32.258847186944834</v>
      </c>
    </row>
    <row r="66" spans="1:9" ht="26.25" customHeight="1" x14ac:dyDescent="0.25">
      <c r="A66" s="3" t="s">
        <v>57</v>
      </c>
      <c r="B66" s="17">
        <v>13571.6</v>
      </c>
      <c r="C66" s="9">
        <f>B66/B88*100</f>
        <v>6.3116587288041401</v>
      </c>
      <c r="D66" s="17">
        <v>32405</v>
      </c>
      <c r="E66" s="9">
        <f t="shared" ref="E66:G66" si="33">D66/D88*100</f>
        <v>4.9658337459396398</v>
      </c>
      <c r="F66" s="17">
        <v>12149.3</v>
      </c>
      <c r="G66" s="9">
        <f t="shared" si="33"/>
        <v>5.4867799371896853</v>
      </c>
      <c r="H66" s="9">
        <f t="shared" si="18"/>
        <v>-10.47997288455305</v>
      </c>
      <c r="I66" s="10">
        <f t="shared" si="31"/>
        <v>37.492053695417368</v>
      </c>
    </row>
    <row r="67" spans="1:9" ht="36.75" customHeight="1" x14ac:dyDescent="0.25">
      <c r="A67" s="3" t="s">
        <v>58</v>
      </c>
      <c r="B67" s="17">
        <v>17.5</v>
      </c>
      <c r="C67" s="9">
        <f>B67/B88*100</f>
        <v>8.1386150309523172E-3</v>
      </c>
      <c r="D67" s="17">
        <v>310</v>
      </c>
      <c r="E67" s="9">
        <f t="shared" ref="E67:G67" si="34">D67/D88*100</f>
        <v>4.750527576735962E-2</v>
      </c>
      <c r="F67" s="17">
        <v>63.5</v>
      </c>
      <c r="G67" s="9">
        <f t="shared" si="34"/>
        <v>2.8677415654527014E-2</v>
      </c>
      <c r="H67" s="9">
        <f t="shared" si="18"/>
        <v>262.85714285714283</v>
      </c>
      <c r="I67" s="10">
        <f t="shared" si="31"/>
        <v>20.483870967741936</v>
      </c>
    </row>
    <row r="68" spans="1:9" ht="15" customHeight="1" x14ac:dyDescent="0.25">
      <c r="A68" s="3" t="s">
        <v>59</v>
      </c>
      <c r="B68" s="17">
        <v>1232.4000000000001</v>
      </c>
      <c r="C68" s="9">
        <f>B68/B88*100</f>
        <v>0.57314452366546487</v>
      </c>
      <c r="D68" s="17">
        <v>170</v>
      </c>
      <c r="E68" s="9">
        <f t="shared" ref="E68:G68" si="35">D68/D88*100</f>
        <v>2.6051280259519791E-2</v>
      </c>
      <c r="F68" s="17">
        <v>32.4</v>
      </c>
      <c r="G68" s="9">
        <f t="shared" si="35"/>
        <v>1.4632256176483073E-2</v>
      </c>
      <c r="H68" s="9">
        <f t="shared" si="18"/>
        <v>-97.370983446932811</v>
      </c>
      <c r="I68" s="10">
        <f t="shared" si="31"/>
        <v>19.058823529411764</v>
      </c>
    </row>
    <row r="69" spans="1:9" ht="26.25" customHeight="1" x14ac:dyDescent="0.25">
      <c r="A69" s="3" t="s">
        <v>60</v>
      </c>
      <c r="B69" s="17">
        <v>0</v>
      </c>
      <c r="C69" s="9">
        <f>B69/B88*100</f>
        <v>0</v>
      </c>
      <c r="D69" s="17">
        <v>1335</v>
      </c>
      <c r="E69" s="9">
        <f t="shared" ref="E69:G69" si="36">D69/D88*100</f>
        <v>0.20457917144975835</v>
      </c>
      <c r="F69" s="17">
        <v>599.6</v>
      </c>
      <c r="G69" s="9">
        <f t="shared" si="36"/>
        <v>0.27078706183392748</v>
      </c>
      <c r="H69" s="9" t="e">
        <f t="shared" si="18"/>
        <v>#DIV/0!</v>
      </c>
      <c r="I69" s="10">
        <f t="shared" si="31"/>
        <v>44.913857677902627</v>
      </c>
    </row>
    <row r="70" spans="1:9" ht="26.25" customHeight="1" x14ac:dyDescent="0.25">
      <c r="A70" s="3" t="s">
        <v>61</v>
      </c>
      <c r="B70" s="17">
        <f>B71</f>
        <v>5211</v>
      </c>
      <c r="C70" s="9">
        <f>B70/B88*100</f>
        <v>2.4234470243595725</v>
      </c>
      <c r="D70" s="17">
        <f>D71</f>
        <v>14615.4</v>
      </c>
      <c r="E70" s="9">
        <f t="shared" ref="E70:G70" si="37">D70/D88*100</f>
        <v>2.2397051853234444</v>
      </c>
      <c r="F70" s="17">
        <f>F71</f>
        <v>5413.7</v>
      </c>
      <c r="G70" s="9">
        <f t="shared" si="37"/>
        <v>2.4448964587230377</v>
      </c>
      <c r="H70" s="9">
        <f t="shared" si="18"/>
        <v>3.8898483976204119</v>
      </c>
      <c r="I70" s="10">
        <f t="shared" si="31"/>
        <v>37.041066272561821</v>
      </c>
    </row>
    <row r="71" spans="1:9" ht="15" customHeight="1" x14ac:dyDescent="0.25">
      <c r="A71" s="3" t="s">
        <v>62</v>
      </c>
      <c r="B71" s="17">
        <v>5211</v>
      </c>
      <c r="C71" s="9">
        <f>B71/B88*100</f>
        <v>2.4234470243595725</v>
      </c>
      <c r="D71" s="17">
        <v>14615.4</v>
      </c>
      <c r="E71" s="9">
        <f t="shared" ref="E71:G71" si="38">D71/D88*100</f>
        <v>2.2397051853234444</v>
      </c>
      <c r="F71" s="17">
        <v>5413.7</v>
      </c>
      <c r="G71" s="9">
        <f t="shared" si="38"/>
        <v>2.4448964587230377</v>
      </c>
      <c r="H71" s="9">
        <f t="shared" si="18"/>
        <v>3.8898483976204119</v>
      </c>
      <c r="I71" s="10">
        <f t="shared" si="31"/>
        <v>37.041066272561821</v>
      </c>
    </row>
    <row r="72" spans="1:9" ht="15" customHeight="1" x14ac:dyDescent="0.25">
      <c r="A72" s="3" t="s">
        <v>63</v>
      </c>
      <c r="B72" s="17">
        <f>SUM(B73:B76)</f>
        <v>11569.1</v>
      </c>
      <c r="C72" s="9">
        <f>B72/B88*100</f>
        <v>5.3803686374051685</v>
      </c>
      <c r="D72" s="17">
        <f>SUM(D73:D76)</f>
        <v>34071.1</v>
      </c>
      <c r="E72" s="9">
        <f t="shared" ref="E72:G72" si="39">D72/D88*100</f>
        <v>5.2211516167654386</v>
      </c>
      <c r="F72" s="17">
        <f>SUM(F73:F76)</f>
        <v>16160.099999999999</v>
      </c>
      <c r="G72" s="9">
        <f t="shared" si="39"/>
        <v>7.2981087357279044</v>
      </c>
      <c r="H72" s="9">
        <f t="shared" si="18"/>
        <v>39.683294292555161</v>
      </c>
      <c r="I72" s="10">
        <f t="shared" si="31"/>
        <v>47.430520294325689</v>
      </c>
    </row>
    <row r="73" spans="1:9" ht="15" customHeight="1" x14ac:dyDescent="0.25">
      <c r="A73" s="3" t="s">
        <v>64</v>
      </c>
      <c r="B73" s="17">
        <v>931.7</v>
      </c>
      <c r="C73" s="9">
        <f>B73/B88*100</f>
        <v>0.43329986424790129</v>
      </c>
      <c r="D73" s="17">
        <v>2400</v>
      </c>
      <c r="E73" s="9">
        <f t="shared" ref="E73:G73" si="40">D73/D88*100</f>
        <v>0.36778278013439702</v>
      </c>
      <c r="F73" s="17">
        <v>910.5</v>
      </c>
      <c r="G73" s="9">
        <f t="shared" si="40"/>
        <v>0.41119349532987154</v>
      </c>
      <c r="H73" s="9">
        <f t="shared" si="18"/>
        <v>-2.2754105398733628</v>
      </c>
      <c r="I73" s="10">
        <f t="shared" si="31"/>
        <v>37.9375</v>
      </c>
    </row>
    <row r="74" spans="1:9" ht="26.25" customHeight="1" x14ac:dyDescent="0.25">
      <c r="A74" s="3" t="s">
        <v>65</v>
      </c>
      <c r="B74" s="17">
        <v>5247.6</v>
      </c>
      <c r="C74" s="9">
        <f>B74/B88*100</f>
        <v>2.4404683563671643</v>
      </c>
      <c r="D74" s="17">
        <v>18378.2</v>
      </c>
      <c r="E74" s="9">
        <f t="shared" ref="E74:G74" si="41">D74/D88*100</f>
        <v>2.8163272874441567</v>
      </c>
      <c r="F74" s="17">
        <v>11449.4</v>
      </c>
      <c r="G74" s="9">
        <f t="shared" si="41"/>
        <v>5.1706961070069539</v>
      </c>
      <c r="H74" s="9">
        <f t="shared" si="18"/>
        <v>118.18355057550116</v>
      </c>
      <c r="I74" s="10">
        <f t="shared" si="31"/>
        <v>62.29881054727884</v>
      </c>
    </row>
    <row r="75" spans="1:9" ht="15" customHeight="1" x14ac:dyDescent="0.25">
      <c r="A75" s="3" t="s">
        <v>66</v>
      </c>
      <c r="B75" s="17">
        <v>5081.7</v>
      </c>
      <c r="C75" s="9">
        <f>B75/B88*100</f>
        <v>2.3633142858737362</v>
      </c>
      <c r="D75" s="17">
        <v>12058.2</v>
      </c>
      <c r="E75" s="9">
        <f t="shared" ref="E75:G75" si="42">D75/D88*100</f>
        <v>1.8478326330902444</v>
      </c>
      <c r="F75" s="17">
        <v>3328.9</v>
      </c>
      <c r="G75" s="9">
        <f t="shared" si="42"/>
        <v>1.5033739995646451</v>
      </c>
      <c r="H75" s="9">
        <f t="shared" si="18"/>
        <v>-34.492394277505554</v>
      </c>
      <c r="I75" s="10">
        <f t="shared" si="31"/>
        <v>27.606939675905188</v>
      </c>
    </row>
    <row r="76" spans="1:9" ht="26.25" customHeight="1" x14ac:dyDescent="0.25">
      <c r="A76" s="3" t="s">
        <v>67</v>
      </c>
      <c r="B76" s="17">
        <v>308.10000000000002</v>
      </c>
      <c r="C76" s="9">
        <f>B76/B88*100</f>
        <v>0.14328613091636622</v>
      </c>
      <c r="D76" s="17">
        <v>1234.7</v>
      </c>
      <c r="E76" s="9">
        <f t="shared" ref="E76:G76" si="43">D76/D88*100</f>
        <v>0.1892089160966417</v>
      </c>
      <c r="F76" s="17">
        <v>471.3</v>
      </c>
      <c r="G76" s="9">
        <f t="shared" si="43"/>
        <v>0.21284513382643436</v>
      </c>
      <c r="H76" s="9">
        <f t="shared" si="18"/>
        <v>52.969814995131458</v>
      </c>
      <c r="I76" s="10">
        <f t="shared" si="31"/>
        <v>38.171215679922248</v>
      </c>
    </row>
    <row r="77" spans="1:9" ht="26.25" customHeight="1" x14ac:dyDescent="0.25">
      <c r="A77" s="3" t="s">
        <v>68</v>
      </c>
      <c r="B77" s="17">
        <f>SUM(B79:B80)</f>
        <v>359.7</v>
      </c>
      <c r="C77" s="9">
        <f>B77/B88*100</f>
        <v>0.16728341866477417</v>
      </c>
      <c r="D77" s="17">
        <f>SUM(D78:D80)</f>
        <v>7768.4</v>
      </c>
      <c r="E77" s="9">
        <f t="shared" ref="E77:G77" si="44">D77/D88*100</f>
        <v>1.1904515621650207</v>
      </c>
      <c r="F77" s="17">
        <f>SUM(F78:F80)</f>
        <v>3185.9</v>
      </c>
      <c r="G77" s="9">
        <f t="shared" si="44"/>
        <v>1.4387933627363403</v>
      </c>
      <c r="H77" s="9">
        <f t="shared" si="18"/>
        <v>785.71031415068114</v>
      </c>
      <c r="I77" s="10">
        <f t="shared" si="31"/>
        <v>41.011019000051498</v>
      </c>
    </row>
    <row r="78" spans="1:9" ht="26.25" customHeight="1" x14ac:dyDescent="0.25">
      <c r="A78" s="18" t="s">
        <v>104</v>
      </c>
      <c r="B78" s="17">
        <v>0</v>
      </c>
      <c r="C78" s="9">
        <f>B78/B88*100</f>
        <v>0</v>
      </c>
      <c r="D78" s="17">
        <v>650</v>
      </c>
      <c r="E78" s="9">
        <f>D78/D88*100</f>
        <v>9.9607836286399201E-2</v>
      </c>
      <c r="F78" s="17">
        <v>0</v>
      </c>
      <c r="G78" s="9">
        <f>F78/F88*100</f>
        <v>0</v>
      </c>
      <c r="H78" s="9" t="e">
        <f t="shared" si="18"/>
        <v>#DIV/0!</v>
      </c>
      <c r="I78" s="10">
        <f t="shared" si="31"/>
        <v>0</v>
      </c>
    </row>
    <row r="79" spans="1:9" ht="15" customHeight="1" x14ac:dyDescent="0.25">
      <c r="A79" s="3" t="s">
        <v>69</v>
      </c>
      <c r="B79" s="17">
        <v>359.7</v>
      </c>
      <c r="C79" s="9">
        <f>B79/B88*100</f>
        <v>0.16728341866477417</v>
      </c>
      <c r="D79" s="17">
        <v>300</v>
      </c>
      <c r="E79" s="9">
        <f t="shared" ref="E79:G79" si="45">D79/D88*100</f>
        <v>4.5972847516799628E-2</v>
      </c>
      <c r="F79" s="17">
        <v>218.8</v>
      </c>
      <c r="G79" s="9">
        <f t="shared" si="45"/>
        <v>9.8812890475756074E-2</v>
      </c>
      <c r="H79" s="9">
        <f t="shared" si="18"/>
        <v>-39.171531832082287</v>
      </c>
      <c r="I79" s="10">
        <f t="shared" si="31"/>
        <v>72.933333333333337</v>
      </c>
    </row>
    <row r="80" spans="1:9" ht="15" customHeight="1" x14ac:dyDescent="0.25">
      <c r="A80" s="3" t="s">
        <v>70</v>
      </c>
      <c r="B80" s="17">
        <v>0</v>
      </c>
      <c r="C80" s="9">
        <f>B80/B88*100</f>
        <v>0</v>
      </c>
      <c r="D80" s="17">
        <v>6818.4</v>
      </c>
      <c r="E80" s="9">
        <f t="shared" ref="E80:G80" si="46">D80/D88*100</f>
        <v>1.0448708783618219</v>
      </c>
      <c r="F80" s="17">
        <v>2967.1</v>
      </c>
      <c r="G80" s="9">
        <f t="shared" si="46"/>
        <v>1.3399804722605841</v>
      </c>
      <c r="H80" s="9" t="e">
        <f t="shared" si="18"/>
        <v>#DIV/0!</v>
      </c>
      <c r="I80" s="10">
        <f t="shared" si="31"/>
        <v>43.516074152293797</v>
      </c>
    </row>
    <row r="81" spans="1:9" ht="26.25" customHeight="1" x14ac:dyDescent="0.25">
      <c r="A81" s="3" t="s">
        <v>71</v>
      </c>
      <c r="B81" s="17">
        <f>B82</f>
        <v>321</v>
      </c>
      <c r="C81" s="9">
        <f>B81/B88*100</f>
        <v>0.1492854528534682</v>
      </c>
      <c r="D81" s="17">
        <f>D82</f>
        <v>1176.9000000000001</v>
      </c>
      <c r="E81" s="9">
        <f t="shared" ref="E81:G81" si="47">D81/D88*100</f>
        <v>0.18035148080840496</v>
      </c>
      <c r="F81" s="17">
        <f>F82</f>
        <v>475.2</v>
      </c>
      <c r="G81" s="9">
        <f t="shared" si="47"/>
        <v>0.21460642392175175</v>
      </c>
      <c r="H81" s="9">
        <f t="shared" si="18"/>
        <v>48.037383177570092</v>
      </c>
      <c r="I81" s="10">
        <f t="shared" si="31"/>
        <v>40.377262299260764</v>
      </c>
    </row>
    <row r="82" spans="1:9" ht="26.25" customHeight="1" x14ac:dyDescent="0.25">
      <c r="A82" s="3" t="s">
        <v>72</v>
      </c>
      <c r="B82" s="17">
        <v>321</v>
      </c>
      <c r="C82" s="9">
        <f>B82/B88*100</f>
        <v>0.1492854528534682</v>
      </c>
      <c r="D82" s="17">
        <v>1176.9000000000001</v>
      </c>
      <c r="E82" s="9">
        <f t="shared" ref="E82:G82" si="48">D82/D88*100</f>
        <v>0.18035148080840496</v>
      </c>
      <c r="F82" s="17">
        <v>475.2</v>
      </c>
      <c r="G82" s="9">
        <f t="shared" si="48"/>
        <v>0.21460642392175175</v>
      </c>
      <c r="H82" s="9">
        <f t="shared" si="18"/>
        <v>48.037383177570092</v>
      </c>
      <c r="I82" s="10">
        <f t="shared" si="31"/>
        <v>40.377262299260764</v>
      </c>
    </row>
    <row r="83" spans="1:9" ht="39" customHeight="1" x14ac:dyDescent="0.25">
      <c r="A83" s="3" t="s">
        <v>73</v>
      </c>
      <c r="B83" s="17">
        <f>B84</f>
        <v>1635.3</v>
      </c>
      <c r="C83" s="9">
        <f>B83/B88*100</f>
        <v>0.76051869486378987</v>
      </c>
      <c r="D83" s="17">
        <f>D84</f>
        <v>1425</v>
      </c>
      <c r="E83" s="9">
        <f t="shared" ref="E83:G83" si="49">D83/D88*100</f>
        <v>0.21837102570479824</v>
      </c>
      <c r="F83" s="17">
        <f>F84</f>
        <v>0</v>
      </c>
      <c r="G83" s="9">
        <f t="shared" si="49"/>
        <v>0</v>
      </c>
      <c r="H83" s="9">
        <f t="shared" si="18"/>
        <v>-100</v>
      </c>
      <c r="I83" s="10">
        <f t="shared" si="31"/>
        <v>0</v>
      </c>
    </row>
    <row r="84" spans="1:9" ht="39" customHeight="1" x14ac:dyDescent="0.25">
      <c r="A84" s="3" t="s">
        <v>74</v>
      </c>
      <c r="B84" s="17">
        <v>1635.3</v>
      </c>
      <c r="C84" s="9">
        <f>B84/B88*100</f>
        <v>0.76051869486378987</v>
      </c>
      <c r="D84" s="17">
        <v>1425</v>
      </c>
      <c r="E84" s="9">
        <f t="shared" ref="E84:G84" si="50">D84/D88*100</f>
        <v>0.21837102570479824</v>
      </c>
      <c r="F84" s="17">
        <v>0</v>
      </c>
      <c r="G84" s="9">
        <f t="shared" si="50"/>
        <v>0</v>
      </c>
      <c r="H84" s="9">
        <f t="shared" si="18"/>
        <v>-100</v>
      </c>
      <c r="I84" s="10">
        <f t="shared" si="31"/>
        <v>0</v>
      </c>
    </row>
    <row r="85" spans="1:9" ht="90" customHeight="1" x14ac:dyDescent="0.25">
      <c r="A85" s="3" t="s">
        <v>75</v>
      </c>
      <c r="B85" s="17">
        <f>SUM(B86:B87)</f>
        <v>5310.9</v>
      </c>
      <c r="C85" s="9">
        <f>B85/B88*100</f>
        <v>2.4699068895934086</v>
      </c>
      <c r="D85" s="17">
        <f>SUM(D86:D87)</f>
        <v>14318.2</v>
      </c>
      <c r="E85" s="9">
        <f t="shared" ref="E85:G85" si="51">D85/D88*100</f>
        <v>2.1941614177168014</v>
      </c>
      <c r="F85" s="17">
        <f>SUM(F86:F87)</f>
        <v>5174.8999999999996</v>
      </c>
      <c r="G85" s="9">
        <f t="shared" si="51"/>
        <v>2.3370513113482176</v>
      </c>
      <c r="H85" s="9">
        <f t="shared" si="18"/>
        <v>-2.5607712440452701</v>
      </c>
      <c r="I85" s="10">
        <f t="shared" si="31"/>
        <v>36.142112835412263</v>
      </c>
    </row>
    <row r="86" spans="1:9" ht="64.5" customHeight="1" x14ac:dyDescent="0.25">
      <c r="A86" s="3" t="s">
        <v>76</v>
      </c>
      <c r="B86" s="17">
        <v>4887</v>
      </c>
      <c r="C86" s="9">
        <f>B86/B88*100</f>
        <v>2.272766380357941</v>
      </c>
      <c r="D86" s="17">
        <v>12204</v>
      </c>
      <c r="E86" s="9">
        <f t="shared" ref="E86:G86" si="52">D86/D88*100</f>
        <v>1.8701754369834087</v>
      </c>
      <c r="F86" s="17">
        <v>5085</v>
      </c>
      <c r="G86" s="9">
        <f t="shared" si="52"/>
        <v>2.2964513165869267</v>
      </c>
      <c r="H86" s="9">
        <f t="shared" si="18"/>
        <v>4.0515653775322136</v>
      </c>
      <c r="I86" s="10">
        <f t="shared" si="31"/>
        <v>41.666666666666671</v>
      </c>
    </row>
    <row r="87" spans="1:9" ht="26.25" customHeight="1" x14ac:dyDescent="0.25">
      <c r="A87" s="3" t="s">
        <v>77</v>
      </c>
      <c r="B87" s="17">
        <v>423.9</v>
      </c>
      <c r="C87" s="9">
        <f>B87/B88*100</f>
        <v>0.1971405092354678</v>
      </c>
      <c r="D87" s="17">
        <v>2114.1999999999998</v>
      </c>
      <c r="E87" s="9">
        <f t="shared" ref="E87:G87" si="53">D87/D88*100</f>
        <v>0.32398598073339258</v>
      </c>
      <c r="F87" s="17">
        <v>89.9</v>
      </c>
      <c r="G87" s="9">
        <f t="shared" si="53"/>
        <v>4.0599994761291003E-2</v>
      </c>
      <c r="H87" s="9">
        <f t="shared" si="18"/>
        <v>-78.792167964142493</v>
      </c>
      <c r="I87" s="10">
        <f t="shared" si="31"/>
        <v>4.2521994134897367</v>
      </c>
    </row>
    <row r="88" spans="1:9" s="14" customFormat="1" ht="15" customHeight="1" x14ac:dyDescent="0.25">
      <c r="A88" s="12" t="s">
        <v>78</v>
      </c>
      <c r="B88" s="16">
        <f>B43+B50+B52+B54+B59+B63+B70+B72+B77+B81+B83+B85</f>
        <v>215024.3</v>
      </c>
      <c r="C88" s="13">
        <f t="shared" ref="C88:F88" si="54">C43+C50+C52+C54+C59+C63+C70+C72+C77+C81+C83+C85</f>
        <v>100</v>
      </c>
      <c r="D88" s="16">
        <f t="shared" si="54"/>
        <v>652559.1</v>
      </c>
      <c r="E88" s="13"/>
      <c r="F88" s="16">
        <f t="shared" si="54"/>
        <v>221428.6</v>
      </c>
      <c r="G88" s="13"/>
      <c r="H88" s="9">
        <f t="shared" si="18"/>
        <v>2.9784075567273192</v>
      </c>
      <c r="I88" s="10">
        <f t="shared" si="31"/>
        <v>33.932344212194735</v>
      </c>
    </row>
    <row r="89" spans="1:9" ht="115.5" customHeight="1" x14ac:dyDescent="0.25">
      <c r="A89" s="3" t="s">
        <v>79</v>
      </c>
      <c r="B89" s="17">
        <v>71610.600000000006</v>
      </c>
      <c r="C89" s="9">
        <f>B89/B88*100</f>
        <v>33.303491744886514</v>
      </c>
      <c r="D89" s="17">
        <v>180682.6</v>
      </c>
      <c r="E89" s="9">
        <f t="shared" ref="E89:G89" si="55">D89/D88*100</f>
        <v>27.688312062463005</v>
      </c>
      <c r="F89" s="17">
        <v>63237.1</v>
      </c>
      <c r="G89" s="9">
        <f t="shared" si="55"/>
        <v>28.558686637588821</v>
      </c>
      <c r="H89" s="9">
        <f t="shared" si="18"/>
        <v>-11.693101300645452</v>
      </c>
      <c r="I89" s="10">
        <f t="shared" si="31"/>
        <v>34.998998243328359</v>
      </c>
    </row>
    <row r="90" spans="1:9" ht="51.75" customHeight="1" x14ac:dyDescent="0.25">
      <c r="A90" s="3" t="s">
        <v>80</v>
      </c>
      <c r="B90" s="17">
        <v>41969.3</v>
      </c>
      <c r="C90" s="9">
        <f>B90/B88*100</f>
        <v>19.518398618202689</v>
      </c>
      <c r="D90" s="17">
        <v>132967.70000000001</v>
      </c>
      <c r="E90" s="9">
        <f t="shared" ref="E90:G90" si="56">D90/D88*100</f>
        <v>20.37634598919853</v>
      </c>
      <c r="F90" s="17">
        <v>33803.5</v>
      </c>
      <c r="G90" s="9">
        <f t="shared" si="56"/>
        <v>15.266094804374863</v>
      </c>
      <c r="H90" s="9">
        <f t="shared" si="18"/>
        <v>-19.456602802524699</v>
      </c>
      <c r="I90" s="10">
        <f t="shared" si="31"/>
        <v>25.422339410247751</v>
      </c>
    </row>
    <row r="91" spans="1:9" ht="26.25" customHeight="1" x14ac:dyDescent="0.25">
      <c r="A91" s="3" t="s">
        <v>81</v>
      </c>
      <c r="B91" s="17">
        <v>6724.8</v>
      </c>
      <c r="C91" s="9">
        <f>B91/B88*100</f>
        <v>3.1274604777227508</v>
      </c>
      <c r="D91" s="17">
        <v>20105.599999999999</v>
      </c>
      <c r="E91" s="9">
        <f t="shared" ref="E91:G91" si="57">D91/D88*100</f>
        <v>3.0810389434458885</v>
      </c>
      <c r="F91" s="17">
        <v>10804.8</v>
      </c>
      <c r="G91" s="9">
        <f t="shared" si="57"/>
        <v>4.8795864671501326</v>
      </c>
      <c r="H91" s="9">
        <f t="shared" si="18"/>
        <v>60.6709493219129</v>
      </c>
      <c r="I91" s="10">
        <f t="shared" si="31"/>
        <v>53.740251472226639</v>
      </c>
    </row>
    <row r="92" spans="1:9" ht="51.75" customHeight="1" x14ac:dyDescent="0.25">
      <c r="A92" s="3" t="s">
        <v>82</v>
      </c>
      <c r="B92" s="17">
        <v>3478.2</v>
      </c>
      <c r="C92" s="9">
        <f>B92/B88*100</f>
        <v>1.6175846171804769</v>
      </c>
      <c r="D92" s="17">
        <v>3253.3</v>
      </c>
      <c r="E92" s="9">
        <f t="shared" ref="E92:G92" si="58">D92/D88*100</f>
        <v>0.49854488275468078</v>
      </c>
      <c r="F92" s="17">
        <v>1545.3</v>
      </c>
      <c r="G92" s="9">
        <f t="shared" si="58"/>
        <v>0.6978773293061511</v>
      </c>
      <c r="H92" s="9">
        <f t="shared" si="18"/>
        <v>-55.571847507331377</v>
      </c>
      <c r="I92" s="10">
        <f t="shared" si="31"/>
        <v>47.499462084652507</v>
      </c>
    </row>
    <row r="93" spans="1:9" ht="15" customHeight="1" x14ac:dyDescent="0.25">
      <c r="A93" s="3" t="s">
        <v>83</v>
      </c>
      <c r="B93" s="17">
        <v>6527.3</v>
      </c>
      <c r="C93" s="9">
        <f>B93/B88*100</f>
        <v>3.0356103938020031</v>
      </c>
      <c r="D93" s="17">
        <v>27616.3</v>
      </c>
      <c r="E93" s="9">
        <f t="shared" ref="E93:G93" si="59">D93/D88*100</f>
        <v>4.2319998295939785</v>
      </c>
      <c r="F93" s="17">
        <v>6817.4</v>
      </c>
      <c r="G93" s="9">
        <f t="shared" si="59"/>
        <v>3.0788254091838181</v>
      </c>
      <c r="H93" s="9">
        <f t="shared" si="18"/>
        <v>4.4444103993994446</v>
      </c>
      <c r="I93" s="10">
        <f t="shared" si="31"/>
        <v>24.686145501026566</v>
      </c>
    </row>
    <row r="94" spans="1:9" ht="51.75" customHeight="1" x14ac:dyDescent="0.25">
      <c r="A94" s="3" t="s">
        <v>84</v>
      </c>
      <c r="B94" s="17">
        <v>81364.600000000006</v>
      </c>
      <c r="C94" s="9">
        <f>B94/B88*100</f>
        <v>37.839723231281312</v>
      </c>
      <c r="D94" s="17">
        <v>283207.5</v>
      </c>
      <c r="E94" s="9">
        <f t="shared" ref="E94:G94" si="60">D94/D88*100</f>
        <v>43.39951737704677</v>
      </c>
      <c r="F94" s="17">
        <v>103806.5</v>
      </c>
      <c r="G94" s="9">
        <f t="shared" si="60"/>
        <v>46.880348789632414</v>
      </c>
      <c r="H94" s="9">
        <f t="shared" si="18"/>
        <v>27.581896795412248</v>
      </c>
      <c r="I94" s="10">
        <f t="shared" si="31"/>
        <v>36.653866864401543</v>
      </c>
    </row>
    <row r="95" spans="1:9" ht="42" customHeight="1" x14ac:dyDescent="0.25">
      <c r="A95" s="3" t="s">
        <v>85</v>
      </c>
      <c r="B95" s="17">
        <v>1635.3</v>
      </c>
      <c r="C95" s="9">
        <f>B95/B88*100</f>
        <v>0.76051869486378987</v>
      </c>
      <c r="D95" s="17">
        <v>1425</v>
      </c>
      <c r="E95" s="9">
        <f t="shared" ref="E95:G95" si="61">D95/D88*100</f>
        <v>0.21837102570479824</v>
      </c>
      <c r="F95" s="17">
        <v>0</v>
      </c>
      <c r="G95" s="9">
        <f t="shared" si="61"/>
        <v>0</v>
      </c>
      <c r="H95" s="9">
        <f t="shared" si="18"/>
        <v>-100</v>
      </c>
      <c r="I95" s="10">
        <f t="shared" si="31"/>
        <v>0</v>
      </c>
    </row>
    <row r="96" spans="1:9" ht="15" customHeight="1" x14ac:dyDescent="0.25">
      <c r="A96" s="3" t="s">
        <v>86</v>
      </c>
      <c r="B96" s="17">
        <f>SUM(B97:B101)</f>
        <v>1714.2</v>
      </c>
      <c r="C96" s="9">
        <f>B96/B88*100</f>
        <v>0.79721222206048348</v>
      </c>
      <c r="D96" s="17">
        <f>SUM(D97:D101)</f>
        <v>3301.1</v>
      </c>
      <c r="E96" s="9">
        <f t="shared" ref="E96:G96" si="62">D96/D88*100</f>
        <v>0.50586988979235747</v>
      </c>
      <c r="F96" s="17">
        <f>SUM(F97:F101)</f>
        <v>1414</v>
      </c>
      <c r="G96" s="9">
        <f t="shared" si="62"/>
        <v>0.63858056276379838</v>
      </c>
      <c r="H96" s="9">
        <f t="shared" si="18"/>
        <v>-17.512542293781351</v>
      </c>
      <c r="I96" s="10">
        <f t="shared" si="31"/>
        <v>42.834206779558329</v>
      </c>
    </row>
    <row r="97" spans="1:9" ht="77.25" customHeight="1" x14ac:dyDescent="0.25">
      <c r="A97" s="3" t="s">
        <v>87</v>
      </c>
      <c r="B97" s="17">
        <v>0</v>
      </c>
      <c r="C97" s="9">
        <f>B97/B88*100</f>
        <v>0</v>
      </c>
      <c r="D97" s="17">
        <v>1450</v>
      </c>
      <c r="E97" s="9">
        <f t="shared" ref="E97:G97" si="63">D97/D88*100</f>
        <v>0.22220209633119822</v>
      </c>
      <c r="F97" s="17">
        <v>0</v>
      </c>
      <c r="G97" s="9">
        <f t="shared" si="63"/>
        <v>0</v>
      </c>
      <c r="H97" s="9" t="e">
        <f t="shared" si="18"/>
        <v>#DIV/0!</v>
      </c>
      <c r="I97" s="10">
        <f t="shared" si="31"/>
        <v>0</v>
      </c>
    </row>
    <row r="98" spans="1:9" ht="15" customHeight="1" x14ac:dyDescent="0.25">
      <c r="A98" s="3" t="s">
        <v>88</v>
      </c>
      <c r="B98" s="17">
        <v>881.6</v>
      </c>
      <c r="C98" s="9">
        <f>B98/B88*100</f>
        <v>0.41000017207357498</v>
      </c>
      <c r="D98" s="17">
        <v>512.79999999999995</v>
      </c>
      <c r="E98" s="9">
        <f>D98/D88*100</f>
        <v>7.8582920688716168E-2</v>
      </c>
      <c r="F98" s="17">
        <v>512.79999999999995</v>
      </c>
      <c r="G98" s="9">
        <f>F98/F88*100</f>
        <v>0.23158706689199132</v>
      </c>
      <c r="H98" s="9">
        <f t="shared" si="18"/>
        <v>-41.833030852994554</v>
      </c>
      <c r="I98" s="10">
        <f t="shared" si="31"/>
        <v>100</v>
      </c>
    </row>
    <row r="99" spans="1:9" ht="26.25" customHeight="1" x14ac:dyDescent="0.25">
      <c r="A99" s="3" t="s">
        <v>89</v>
      </c>
      <c r="B99" s="17">
        <v>832.6</v>
      </c>
      <c r="C99" s="9">
        <f>B99/B88*100</f>
        <v>0.3872120499869085</v>
      </c>
      <c r="D99" s="17">
        <v>1238.3</v>
      </c>
      <c r="E99" s="9">
        <f>D99/D88*100</f>
        <v>0.18976059026684325</v>
      </c>
      <c r="F99" s="17">
        <v>901.2</v>
      </c>
      <c r="G99" s="9">
        <f>F99/F88*100</f>
        <v>0.406993495871807</v>
      </c>
      <c r="H99" s="9">
        <f t="shared" si="18"/>
        <v>8.2392505404756236</v>
      </c>
      <c r="I99" s="10">
        <f t="shared" si="31"/>
        <v>72.777194540902855</v>
      </c>
    </row>
    <row r="100" spans="1:9" ht="15" customHeight="1" x14ac:dyDescent="0.25">
      <c r="A100" s="3" t="s">
        <v>90</v>
      </c>
      <c r="B100" s="17">
        <v>0</v>
      </c>
      <c r="C100" s="9">
        <f>B100/B88*100</f>
        <v>0</v>
      </c>
      <c r="D100" s="17">
        <v>100</v>
      </c>
      <c r="E100" s="9">
        <f>D100/D88*100</f>
        <v>1.5324282505599878E-2</v>
      </c>
      <c r="F100" s="17">
        <v>0</v>
      </c>
      <c r="G100" s="9">
        <f>F100/F88*100</f>
        <v>0</v>
      </c>
      <c r="H100" s="9" t="e">
        <f t="shared" si="18"/>
        <v>#DIV/0!</v>
      </c>
      <c r="I100" s="10">
        <f t="shared" si="31"/>
        <v>0</v>
      </c>
    </row>
    <row r="101" spans="1:9" ht="15" customHeight="1" x14ac:dyDescent="0.25">
      <c r="A101" s="3" t="s">
        <v>91</v>
      </c>
      <c r="B101" s="17">
        <v>0</v>
      </c>
      <c r="C101" s="9">
        <f>B101/B88*100</f>
        <v>0</v>
      </c>
      <c r="D101" s="17">
        <v>0</v>
      </c>
      <c r="E101" s="9">
        <f>D101/D88*100</f>
        <v>0</v>
      </c>
      <c r="F101" s="17">
        <v>0</v>
      </c>
      <c r="G101" s="9">
        <f>F101/F88*100</f>
        <v>0</v>
      </c>
      <c r="H101" s="9" t="e">
        <f t="shared" si="18"/>
        <v>#DIV/0!</v>
      </c>
      <c r="I101" s="10" t="e">
        <f t="shared" si="31"/>
        <v>#DIV/0!</v>
      </c>
    </row>
    <row r="102" spans="1:9" ht="26.25" customHeight="1" x14ac:dyDescent="0.25">
      <c r="A102" s="3" t="s">
        <v>92</v>
      </c>
      <c r="B102" s="17">
        <f>B42-B88</f>
        <v>7109.7000000000116</v>
      </c>
      <c r="C102" s="9"/>
      <c r="D102" s="17">
        <f>D42-D88</f>
        <v>-30645.099999999977</v>
      </c>
      <c r="E102" s="9"/>
      <c r="F102" s="17">
        <f>F42-F88</f>
        <v>1.3999999999941792</v>
      </c>
      <c r="G102" s="9"/>
      <c r="H102" s="9"/>
      <c r="I102" s="9"/>
    </row>
    <row r="103" spans="1:9" x14ac:dyDescent="0.25">
      <c r="A103" s="25" t="s">
        <v>93</v>
      </c>
      <c r="B103" s="26"/>
      <c r="C103" s="26"/>
      <c r="D103" s="26"/>
      <c r="E103" s="26"/>
      <c r="F103" s="26"/>
      <c r="G103" s="26"/>
      <c r="H103" s="26"/>
      <c r="I103" s="27"/>
    </row>
    <row r="104" spans="1:9" ht="64.5" customHeight="1" x14ac:dyDescent="0.25">
      <c r="A104" s="3" t="s">
        <v>94</v>
      </c>
      <c r="B104" s="7"/>
      <c r="C104" s="8"/>
      <c r="D104" s="8"/>
      <c r="E104" s="8"/>
      <c r="F104" s="8"/>
      <c r="G104" s="8"/>
      <c r="H104" s="8"/>
      <c r="I104" s="8"/>
    </row>
    <row r="105" spans="1:9" ht="39" customHeight="1" x14ac:dyDescent="0.25">
      <c r="A105" s="3" t="s">
        <v>95</v>
      </c>
      <c r="B105" s="7"/>
      <c r="C105" s="8"/>
      <c r="D105" s="8">
        <v>23155</v>
      </c>
      <c r="E105" s="8"/>
      <c r="F105" s="8"/>
      <c r="G105" s="8"/>
      <c r="H105" s="8"/>
      <c r="I105" s="8"/>
    </row>
    <row r="106" spans="1:9" ht="39" customHeight="1" x14ac:dyDescent="0.25">
      <c r="A106" s="3" t="s">
        <v>96</v>
      </c>
      <c r="B106" s="7">
        <v>-3284</v>
      </c>
      <c r="C106" s="8"/>
      <c r="D106" s="8">
        <v>-8900</v>
      </c>
      <c r="E106" s="8"/>
      <c r="F106" s="8">
        <v>-3555</v>
      </c>
      <c r="G106" s="8"/>
      <c r="H106" s="8"/>
      <c r="I106" s="8"/>
    </row>
    <row r="107" spans="1:9" ht="39" customHeight="1" x14ac:dyDescent="0.25">
      <c r="A107" s="3" t="s">
        <v>97</v>
      </c>
      <c r="B107" s="7">
        <v>102</v>
      </c>
      <c r="C107" s="8"/>
      <c r="D107" s="8"/>
      <c r="E107" s="8"/>
      <c r="F107" s="8"/>
      <c r="G107" s="8"/>
      <c r="H107" s="8"/>
      <c r="I107" s="8"/>
    </row>
    <row r="108" spans="1:9" ht="51.75" customHeight="1" x14ac:dyDescent="0.25">
      <c r="A108" s="3" t="s">
        <v>98</v>
      </c>
      <c r="B108" s="7"/>
      <c r="C108" s="8"/>
      <c r="D108" s="8"/>
      <c r="E108" s="8"/>
      <c r="F108" s="8"/>
      <c r="G108" s="8"/>
      <c r="H108" s="8"/>
      <c r="I108" s="8"/>
    </row>
    <row r="109" spans="1:9" ht="51.75" customHeight="1" x14ac:dyDescent="0.25">
      <c r="A109" s="3" t="s">
        <v>99</v>
      </c>
      <c r="B109" s="7"/>
      <c r="C109" s="8"/>
      <c r="D109" s="8"/>
      <c r="E109" s="8"/>
      <c r="F109" s="8"/>
      <c r="G109" s="8"/>
      <c r="H109" s="8"/>
      <c r="I109" s="8"/>
    </row>
    <row r="110" spans="1:9" ht="39" customHeight="1" x14ac:dyDescent="0.25">
      <c r="A110" s="3" t="s">
        <v>100</v>
      </c>
      <c r="B110" s="7"/>
      <c r="C110" s="8"/>
      <c r="D110" s="8"/>
      <c r="E110" s="8"/>
      <c r="F110" s="8"/>
      <c r="G110" s="8"/>
      <c r="H110" s="8"/>
      <c r="I110" s="8"/>
    </row>
    <row r="111" spans="1:9" ht="39" customHeight="1" x14ac:dyDescent="0.25">
      <c r="A111" s="3" t="s">
        <v>101</v>
      </c>
      <c r="B111" s="7">
        <v>-3928</v>
      </c>
      <c r="C111" s="8"/>
      <c r="D111" s="8">
        <v>16389</v>
      </c>
      <c r="E111" s="8"/>
      <c r="F111" s="8">
        <v>3554</v>
      </c>
      <c r="G111" s="8"/>
      <c r="H111" s="8"/>
      <c r="I111" s="8"/>
    </row>
    <row r="112" spans="1:9" ht="39" customHeight="1" x14ac:dyDescent="0.25">
      <c r="A112" s="3" t="s">
        <v>102</v>
      </c>
      <c r="B112" s="7">
        <f>SUM(B104:B111)</f>
        <v>-7110</v>
      </c>
      <c r="C112" s="7"/>
      <c r="D112" s="7">
        <f t="shared" ref="D112:F112" si="64">SUM(D104:D111)</f>
        <v>30644</v>
      </c>
      <c r="E112" s="7"/>
      <c r="F112" s="7">
        <f t="shared" si="64"/>
        <v>-1</v>
      </c>
      <c r="G112" s="8"/>
      <c r="H112" s="8"/>
      <c r="I112" s="8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6"/>
      <c r="E114" s="1"/>
      <c r="F114" s="1"/>
      <c r="G114" s="1"/>
      <c r="H114" s="1"/>
      <c r="I114" s="1"/>
    </row>
  </sheetData>
  <autoFilter ref="A6:I112" xr:uid="{00000000-0009-0000-0000-000000000000}"/>
  <mergeCells count="3">
    <mergeCell ref="A2:I2"/>
    <mergeCell ref="A7:I7"/>
    <mergeCell ref="A103:I103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2023-12-15T14:47:19Z</cp:lastPrinted>
  <dcterms:created xsi:type="dcterms:W3CDTF">2023-12-15T14:38:03Z</dcterms:created>
  <dcterms:modified xsi:type="dcterms:W3CDTF">2024-03-05T09:09:08Z</dcterms:modified>
</cp:coreProperties>
</file>