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'муниципалы'!$A$1:$T$49</definedName>
    <definedName name="Excel_BuiltIn_Print_Area" localSheetId="0">'муниципалы'!$A$1:$T$49</definedName>
  </definedNames>
  <calcPr fullCalcOnLoad="1"/>
</workbook>
</file>

<file path=xl/sharedStrings.xml><?xml version="1.0" encoding="utf-8"?>
<sst xmlns="http://schemas.openxmlformats.org/spreadsheetml/2006/main" count="162" uniqueCount="73">
  <si>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</si>
  <si>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</si>
  <si>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</si>
  <si>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января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</si>
  <si>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</si>
  <si>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</si>
  <si>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</si>
  <si>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</si>
  <si>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</si>
  <si>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</si>
  <si>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</si>
  <si>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</si>
  <si>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</si>
  <si>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начало текущего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</si>
  <si>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</si>
  <si>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</si>
  <si>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</si>
  <si>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</si>
  <si>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января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</si>
  <si>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</si>
  <si>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</si>
  <si>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</si>
  <si>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01.01.2021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</si>
  <si>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</si>
  <si>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</si>
  <si>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</si>
  <si>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</si>
  <si>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</si>
  <si>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</si>
  <si>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</si>
  <si>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Договор № 12-2/14 от 27.01.2014г.; Соглашение о реструктуризации обязательств № 12-2/14р от 24.06.2016г.</t>
  </si>
  <si>
    <t>Министерство финансов Республики Карелия</t>
  </si>
  <si>
    <t>руб.</t>
  </si>
  <si>
    <t>Казна муниципального образования</t>
  </si>
  <si>
    <t>1/3 действующей ставки рефинансирования, с 24.06.2016г. - 0,1% годовых</t>
  </si>
  <si>
    <t>2.</t>
  </si>
  <si>
    <t>Соглашение № 12-3/14р от 24.06.2016г.(к договору № 12-3/14 от 25.12.2014г.)</t>
  </si>
  <si>
    <t>0,1% годовых</t>
  </si>
  <si>
    <t>3.</t>
  </si>
  <si>
    <t>Соглашение о реструктуризации № 12-1/17р. 23.01.2017г.</t>
  </si>
  <si>
    <t>4.</t>
  </si>
  <si>
    <t>Договор № 12-1/17 от 11.08.2017г., № 12-1/18р от 16.02.18г.</t>
  </si>
  <si>
    <t>1/3 действующей ставки рефинансирования</t>
  </si>
  <si>
    <t>5.</t>
  </si>
  <si>
    <t>Договор № 12-1/18 от 10.09.2018г.</t>
  </si>
  <si>
    <t>6.</t>
  </si>
  <si>
    <t>Соглашение о реструктуризации № 12-1/19р от 22.02.2019г.</t>
  </si>
  <si>
    <t>7.</t>
  </si>
  <si>
    <t>Договор № 12-1/19 от 26.03.2019г.</t>
  </si>
  <si>
    <t>27.03.2019; 18.06.2019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</si>
  <si>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</si>
  <si>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16аэф-19 от 03.09.2019г.</t>
  </si>
  <si>
    <t>ПАО "Совкомбанк"</t>
  </si>
  <si>
    <t>9,0016 % годовых</t>
  </si>
  <si>
    <t>Муниципальный контракт № 18аэф-19 от 08.11.2019г.</t>
  </si>
  <si>
    <t>ПАО "Сбербанк России"</t>
  </si>
  <si>
    <t>8,6015 % годовых</t>
  </si>
  <si>
    <t>Муниципальный контракт №20аэф-19 от 16.12.2019г.</t>
  </si>
  <si>
    <t>9,7 % годовых</t>
  </si>
  <si>
    <t>Муниципальный контракт № 35эф-20 от 07.07.2020г.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</si>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</sst>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.00"/>
    <numFmt numFmtId="167" formatCode="_-* #,##0.00\ _₽_-;\-* #,##0.00\ _₽_-;_-* \-??\ _₽_-;_-@_-"/>
    <numFmt numFmtId="168" formatCode="DD/MM/YYYY"/>
    <numFmt numFmtId="169" formatCode="@"/>
    <numFmt numFmtId="170" formatCode="_-* #,##0.0\ _₽_-;\-* #,##0.0\ _₽_-;_-* \-?\ _₽_-;_-@_-"/>
  </numFmts>
  <fonts count="16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sz val="6"/>
      <name val="Times New Roman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8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164" fontId="8" fillId="0" borderId="10" xfId="0" applyFont="1" applyBorder="1" applyAlignment="1">
      <alignment/>
    </xf>
    <xf numFmtId="164" fontId="8" fillId="0" borderId="1" xfId="0" applyFont="1" applyBorder="1" applyAlignment="1">
      <alignment/>
    </xf>
    <xf numFmtId="164" fontId="12" fillId="0" borderId="11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7" fontId="11" fillId="0" borderId="1" xfId="0" applyNumberFormat="1" applyFont="1" applyBorder="1" applyAlignment="1">
      <alignment horizontal="center" vertical="center" wrapText="1"/>
    </xf>
    <xf numFmtId="164" fontId="6" fillId="0" borderId="13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4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70" fontId="11" fillId="0" borderId="14" xfId="0" applyNumberFormat="1" applyFont="1" applyBorder="1" applyAlignment="1">
      <alignment horizontal="center" vertical="center"/>
    </xf>
    <xf numFmtId="168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7" fontId="11" fillId="0" borderId="15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11" fillId="0" borderId="16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7" fontId="11" fillId="0" borderId="16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70" fontId="11" fillId="0" borderId="4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170" fontId="11" fillId="0" borderId="6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4" fillId="0" borderId="1" xfId="0" applyFont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view="pageBreakPreview" zoomScaleNormal="110" zoomScaleSheetLayoutView="100" workbookViewId="0" topLeftCell="E25">
      <selection activeCell="R39" sqref="R39"/>
    </sheetView>
  </sheetViews>
  <sheetFormatPr defaultColWidth="9.00390625" defaultRowHeight="12.75"/>
  <cols>
    <col min="1" max="1" width="4.125" style="1" customWidth="1"/>
    <col min="2" max="2" width="13.125" style="2" customWidth="1"/>
    <col min="3" max="3" width="10.25390625" style="2" customWidth="1"/>
    <col min="4" max="5" width="11.875" style="3" customWidth="1"/>
    <col min="6" max="6" width="14.00390625" style="3" customWidth="1"/>
    <col min="7" max="7" width="9.87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125" style="1" customWidth="1"/>
    <col min="12" max="13" width="11.875" style="1" customWidth="1"/>
    <col min="14" max="14" width="11.375" style="1" customWidth="1"/>
    <col min="15" max="15" width="11.75390625" style="1" customWidth="1"/>
    <col min="16" max="16" width="10.87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45" customHeight="1">
      <c r="A17" s="36" t="s">
        <v>29</v>
      </c>
      <c r="B17" s="37" t="s">
        <v>30</v>
      </c>
      <c r="C17" s="37" t="s">
        <v>31</v>
      </c>
      <c r="D17" s="38">
        <v>15000000</v>
      </c>
      <c r="E17" s="39" t="s">
        <v>32</v>
      </c>
      <c r="F17" s="40">
        <f aca="true" t="shared" si="0" ref="F17:F23">O17</f>
        <v>0</v>
      </c>
      <c r="G17" s="41">
        <v>44183</v>
      </c>
      <c r="H17" s="42" t="s">
        <v>33</v>
      </c>
      <c r="I17" s="42" t="s">
        <v>34</v>
      </c>
      <c r="J17" s="40">
        <v>4375000</v>
      </c>
      <c r="K17" s="41">
        <v>41667</v>
      </c>
      <c r="L17" s="40">
        <v>0</v>
      </c>
      <c r="M17" s="41">
        <v>44181</v>
      </c>
      <c r="N17" s="40">
        <v>4375000</v>
      </c>
      <c r="O17" s="40">
        <f aca="true" t="shared" si="1" ref="O17:O23">J17+L17-N17</f>
        <v>0</v>
      </c>
      <c r="P17" s="40">
        <v>0</v>
      </c>
      <c r="Q17" s="40">
        <v>0</v>
      </c>
      <c r="R17" s="40">
        <v>2262.98</v>
      </c>
      <c r="S17" s="40">
        <v>2262.98</v>
      </c>
      <c r="T17" s="40">
        <f aca="true" t="shared" si="2" ref="T17:T23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1358000</v>
      </c>
      <c r="E18" s="39" t="s">
        <v>32</v>
      </c>
      <c r="F18" s="40">
        <f t="shared" si="0"/>
        <v>0</v>
      </c>
      <c r="G18" s="41">
        <v>44183</v>
      </c>
      <c r="H18" s="37" t="s">
        <v>33</v>
      </c>
      <c r="I18" s="39" t="s">
        <v>37</v>
      </c>
      <c r="J18" s="40">
        <v>1358000</v>
      </c>
      <c r="K18" s="41">
        <v>42545</v>
      </c>
      <c r="L18" s="40">
        <v>0</v>
      </c>
      <c r="M18" s="41">
        <v>44181</v>
      </c>
      <c r="N18" s="40">
        <v>1358000</v>
      </c>
      <c r="O18" s="40">
        <f t="shared" si="1"/>
        <v>0</v>
      </c>
      <c r="P18" s="40">
        <v>0</v>
      </c>
      <c r="Q18" s="40">
        <v>0</v>
      </c>
      <c r="R18" s="45">
        <v>719.89</v>
      </c>
      <c r="S18" s="46">
        <v>719.89</v>
      </c>
      <c r="T18" s="47">
        <f t="shared" si="2"/>
        <v>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s="44" customFormat="1" ht="32.25" customHeight="1">
      <c r="A19" s="36" t="s">
        <v>38</v>
      </c>
      <c r="B19" s="37" t="s">
        <v>39</v>
      </c>
      <c r="C19" s="37" t="s">
        <v>31</v>
      </c>
      <c r="D19" s="49">
        <v>23284500</v>
      </c>
      <c r="E19" s="39" t="s">
        <v>32</v>
      </c>
      <c r="F19" s="40">
        <f t="shared" si="0"/>
        <v>5000000</v>
      </c>
      <c r="G19" s="41">
        <v>44545</v>
      </c>
      <c r="H19" s="37" t="s">
        <v>33</v>
      </c>
      <c r="I19" s="39" t="s">
        <v>37</v>
      </c>
      <c r="J19" s="40">
        <v>10000000</v>
      </c>
      <c r="K19" s="41">
        <v>42758</v>
      </c>
      <c r="L19" s="40">
        <v>0</v>
      </c>
      <c r="M19" s="39"/>
      <c r="N19" s="40">
        <v>5000000</v>
      </c>
      <c r="O19" s="40">
        <f t="shared" si="1"/>
        <v>5000000</v>
      </c>
      <c r="P19" s="40">
        <v>0</v>
      </c>
      <c r="Q19" s="40">
        <v>0</v>
      </c>
      <c r="R19" s="40">
        <v>7877.47</v>
      </c>
      <c r="S19" s="40">
        <v>7877.47</v>
      </c>
      <c r="T19" s="47">
        <f t="shared" si="2"/>
        <v>0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s="44" customFormat="1" ht="32.25" customHeight="1">
      <c r="A20" s="36" t="s">
        <v>40</v>
      </c>
      <c r="B20" s="37" t="s">
        <v>41</v>
      </c>
      <c r="C20" s="37" t="s">
        <v>31</v>
      </c>
      <c r="D20" s="40">
        <v>1600000</v>
      </c>
      <c r="E20" s="39" t="s">
        <v>32</v>
      </c>
      <c r="F20" s="40">
        <f t="shared" si="0"/>
        <v>0</v>
      </c>
      <c r="G20" s="41">
        <v>44037</v>
      </c>
      <c r="H20" s="37" t="s">
        <v>33</v>
      </c>
      <c r="I20" s="37" t="s">
        <v>42</v>
      </c>
      <c r="J20" s="40">
        <v>373100</v>
      </c>
      <c r="K20" s="41">
        <v>42961</v>
      </c>
      <c r="L20" s="40">
        <v>0</v>
      </c>
      <c r="M20" s="41">
        <v>43865</v>
      </c>
      <c r="N20" s="40">
        <v>373100</v>
      </c>
      <c r="O20" s="40">
        <f t="shared" si="1"/>
        <v>0</v>
      </c>
      <c r="P20" s="40">
        <v>0</v>
      </c>
      <c r="Q20" s="40">
        <v>0</v>
      </c>
      <c r="R20" s="45">
        <v>700.73</v>
      </c>
      <c r="S20" s="46">
        <v>700.73</v>
      </c>
      <c r="T20" s="47">
        <f t="shared" si="2"/>
        <v>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s="44" customFormat="1" ht="32.25" customHeight="1">
      <c r="A21" s="36" t="s">
        <v>43</v>
      </c>
      <c r="B21" s="37" t="s">
        <v>44</v>
      </c>
      <c r="C21" s="37" t="s">
        <v>31</v>
      </c>
      <c r="D21" s="40">
        <v>3000000</v>
      </c>
      <c r="E21" s="39" t="s">
        <v>32</v>
      </c>
      <c r="F21" s="40">
        <f t="shared" si="0"/>
        <v>700000</v>
      </c>
      <c r="G21" s="41">
        <v>44402</v>
      </c>
      <c r="H21" s="37" t="s">
        <v>33</v>
      </c>
      <c r="I21" s="37" t="s">
        <v>42</v>
      </c>
      <c r="J21" s="40">
        <v>1900000</v>
      </c>
      <c r="K21" s="41">
        <v>43360</v>
      </c>
      <c r="L21" s="40">
        <v>0</v>
      </c>
      <c r="M21" s="41"/>
      <c r="N21" s="40">
        <v>1200000</v>
      </c>
      <c r="O21" s="40">
        <f t="shared" si="1"/>
        <v>700000</v>
      </c>
      <c r="P21" s="40">
        <v>0</v>
      </c>
      <c r="Q21" s="40">
        <v>0</v>
      </c>
      <c r="R21" s="40">
        <v>23184.2</v>
      </c>
      <c r="S21" s="40">
        <v>23184.2</v>
      </c>
      <c r="T21" s="47">
        <f t="shared" si="2"/>
        <v>0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44" customFormat="1" ht="32.25" customHeight="1">
      <c r="A22" s="36" t="s">
        <v>45</v>
      </c>
      <c r="B22" s="37" t="s">
        <v>46</v>
      </c>
      <c r="C22" s="37" t="s">
        <v>31</v>
      </c>
      <c r="D22" s="40">
        <v>6275000</v>
      </c>
      <c r="E22" s="39" t="s">
        <v>32</v>
      </c>
      <c r="F22" s="40">
        <f t="shared" si="0"/>
        <v>0</v>
      </c>
      <c r="G22" s="41">
        <v>44180</v>
      </c>
      <c r="H22" s="37" t="s">
        <v>33</v>
      </c>
      <c r="I22" s="39" t="s">
        <v>37</v>
      </c>
      <c r="J22" s="40">
        <v>6275000</v>
      </c>
      <c r="K22" s="41">
        <v>43518</v>
      </c>
      <c r="L22" s="40">
        <v>0</v>
      </c>
      <c r="M22" s="41">
        <v>44176</v>
      </c>
      <c r="N22" s="40">
        <v>6275000</v>
      </c>
      <c r="O22" s="40">
        <f t="shared" si="1"/>
        <v>0</v>
      </c>
      <c r="P22" s="40">
        <v>0</v>
      </c>
      <c r="Q22" s="40">
        <v>0</v>
      </c>
      <c r="R22" s="40">
        <v>3503.59</v>
      </c>
      <c r="S22" s="40">
        <v>3503.59</v>
      </c>
      <c r="T22" s="47">
        <f t="shared" si="2"/>
        <v>0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20" s="22" customFormat="1" ht="24.75" customHeight="1">
      <c r="A23" s="50" t="s">
        <v>47</v>
      </c>
      <c r="B23" s="51" t="s">
        <v>48</v>
      </c>
      <c r="C23" s="52" t="s">
        <v>31</v>
      </c>
      <c r="D23" s="53">
        <v>21800000</v>
      </c>
      <c r="E23" s="54" t="s">
        <v>32</v>
      </c>
      <c r="F23" s="40">
        <f t="shared" si="0"/>
        <v>21800000</v>
      </c>
      <c r="G23" s="55">
        <v>44555</v>
      </c>
      <c r="H23" s="56" t="s">
        <v>33</v>
      </c>
      <c r="I23" s="57" t="s">
        <v>42</v>
      </c>
      <c r="J23" s="58">
        <v>21800000</v>
      </c>
      <c r="K23" s="59" t="s">
        <v>49</v>
      </c>
      <c r="L23" s="60">
        <v>0</v>
      </c>
      <c r="M23" s="59"/>
      <c r="N23" s="61">
        <v>0</v>
      </c>
      <c r="O23" s="62">
        <f t="shared" si="1"/>
        <v>21800000</v>
      </c>
      <c r="P23" s="62">
        <v>0</v>
      </c>
      <c r="Q23" s="63">
        <v>0</v>
      </c>
      <c r="R23" s="64">
        <v>367117.95</v>
      </c>
      <c r="S23" s="64">
        <v>367117.95</v>
      </c>
      <c r="T23" s="65">
        <f t="shared" si="2"/>
        <v>0</v>
      </c>
    </row>
    <row r="24" spans="1:20" s="22" customFormat="1" ht="18.75" customHeight="1">
      <c r="A24" s="34" t="s">
        <v>26</v>
      </c>
      <c r="B24" s="24"/>
      <c r="C24" s="26" t="s">
        <v>27</v>
      </c>
      <c r="D24" s="26" t="s">
        <v>27</v>
      </c>
      <c r="E24" s="26" t="s">
        <v>27</v>
      </c>
      <c r="F24" s="66">
        <f>SUM(F17:F23)</f>
        <v>27500000</v>
      </c>
      <c r="G24" s="67" t="s">
        <v>27</v>
      </c>
      <c r="H24" s="67" t="s">
        <v>27</v>
      </c>
      <c r="I24" s="67" t="s">
        <v>27</v>
      </c>
      <c r="J24" s="66">
        <f>SUM(J17:J23)</f>
        <v>46081100</v>
      </c>
      <c r="K24" s="67" t="s">
        <v>27</v>
      </c>
      <c r="L24" s="68"/>
      <c r="M24" s="67" t="s">
        <v>27</v>
      </c>
      <c r="N24" s="66">
        <f>SUM(N17:N23)</f>
        <v>18581100</v>
      </c>
      <c r="O24" s="66">
        <f>SUM(O17:O23)</f>
        <v>27500000</v>
      </c>
      <c r="P24" s="66">
        <f>SUM(P17:P23)</f>
        <v>0</v>
      </c>
      <c r="Q24" s="66">
        <f>SUM(Q17:Q23)</f>
        <v>0</v>
      </c>
      <c r="R24" s="66">
        <f>SUM(R17:R23)</f>
        <v>405366.81</v>
      </c>
      <c r="S24" s="66">
        <f>SUM(S17:S23)</f>
        <v>405366.81</v>
      </c>
      <c r="T24" s="66">
        <f>SUM(T17:T23)</f>
        <v>0</v>
      </c>
    </row>
    <row r="25" spans="1:20" s="22" customFormat="1" ht="31.5" customHeight="1">
      <c r="A25" s="69" t="s">
        <v>50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1:20" s="22" customFormat="1" ht="31.5" customHeight="1">
      <c r="A26" s="36" t="s">
        <v>29</v>
      </c>
      <c r="B26" s="37" t="s">
        <v>51</v>
      </c>
      <c r="C26" s="39" t="s">
        <v>52</v>
      </c>
      <c r="D26" s="40">
        <v>20000000</v>
      </c>
      <c r="E26" s="39" t="s">
        <v>32</v>
      </c>
      <c r="F26" s="40">
        <f aca="true" t="shared" si="3" ref="F26:F30">O26</f>
        <v>0</v>
      </c>
      <c r="G26" s="41">
        <v>44470</v>
      </c>
      <c r="H26" s="37" t="s">
        <v>33</v>
      </c>
      <c r="I26" s="39" t="s">
        <v>53</v>
      </c>
      <c r="J26" s="40">
        <v>20000000</v>
      </c>
      <c r="K26" s="41">
        <v>43712</v>
      </c>
      <c r="L26" s="40">
        <v>0</v>
      </c>
      <c r="M26" s="41">
        <v>44022</v>
      </c>
      <c r="N26" s="40">
        <v>20000000</v>
      </c>
      <c r="O26" s="60">
        <f aca="true" t="shared" si="4" ref="O26:O30">J26+L26-N26</f>
        <v>0</v>
      </c>
      <c r="P26" s="40">
        <v>0</v>
      </c>
      <c r="Q26" s="40">
        <v>0</v>
      </c>
      <c r="R26" s="40">
        <v>944430.16</v>
      </c>
      <c r="S26" s="40">
        <v>944430.16</v>
      </c>
      <c r="T26" s="70">
        <f aca="true" t="shared" si="5" ref="T26:T30">Q26+R26-S26</f>
        <v>0</v>
      </c>
    </row>
    <row r="27" spans="1:20" s="22" customFormat="1" ht="31.5" customHeight="1">
      <c r="A27" s="36" t="s">
        <v>35</v>
      </c>
      <c r="B27" s="37" t="s">
        <v>54</v>
      </c>
      <c r="C27" s="37" t="s">
        <v>55</v>
      </c>
      <c r="D27" s="40">
        <v>35000000</v>
      </c>
      <c r="E27" s="39" t="s">
        <v>32</v>
      </c>
      <c r="F27" s="40">
        <f t="shared" si="3"/>
        <v>0</v>
      </c>
      <c r="G27" s="41">
        <v>44512</v>
      </c>
      <c r="H27" s="37" t="s">
        <v>33</v>
      </c>
      <c r="I27" s="39" t="s">
        <v>56</v>
      </c>
      <c r="J27" s="40">
        <v>35000000</v>
      </c>
      <c r="K27" s="41">
        <v>43782</v>
      </c>
      <c r="L27" s="40">
        <v>0</v>
      </c>
      <c r="M27" s="41">
        <v>44022</v>
      </c>
      <c r="N27" s="40">
        <v>35000000</v>
      </c>
      <c r="O27" s="60">
        <f t="shared" si="4"/>
        <v>0</v>
      </c>
      <c r="P27" s="40">
        <v>0</v>
      </c>
      <c r="Q27" s="40">
        <v>0</v>
      </c>
      <c r="R27" s="40">
        <v>1579291.79</v>
      </c>
      <c r="S27" s="40">
        <v>1579291.79</v>
      </c>
      <c r="T27" s="70">
        <f t="shared" si="5"/>
        <v>0</v>
      </c>
    </row>
    <row r="28" spans="1:20" s="22" customFormat="1" ht="27" customHeight="1">
      <c r="A28" s="71" t="s">
        <v>38</v>
      </c>
      <c r="B28" s="37" t="s">
        <v>57</v>
      </c>
      <c r="C28" s="72" t="s">
        <v>52</v>
      </c>
      <c r="D28" s="49">
        <v>15000000</v>
      </c>
      <c r="E28" s="72" t="s">
        <v>32</v>
      </c>
      <c r="F28" s="40">
        <f t="shared" si="3"/>
        <v>0</v>
      </c>
      <c r="G28" s="55">
        <v>44551</v>
      </c>
      <c r="H28" s="37" t="s">
        <v>33</v>
      </c>
      <c r="I28" s="73" t="s">
        <v>58</v>
      </c>
      <c r="J28" s="74">
        <v>15000000</v>
      </c>
      <c r="K28" s="41">
        <v>43819</v>
      </c>
      <c r="L28" s="75">
        <v>0</v>
      </c>
      <c r="M28" s="41">
        <v>44022</v>
      </c>
      <c r="N28" s="76">
        <v>15000000</v>
      </c>
      <c r="O28" s="60">
        <f t="shared" si="4"/>
        <v>0</v>
      </c>
      <c r="P28" s="40">
        <v>0</v>
      </c>
      <c r="Q28" s="40">
        <v>0</v>
      </c>
      <c r="R28" s="40">
        <v>763278.69</v>
      </c>
      <c r="S28" s="40">
        <v>763278.69</v>
      </c>
      <c r="T28" s="70">
        <f t="shared" si="5"/>
        <v>0</v>
      </c>
    </row>
    <row r="29" spans="1:20" s="22" customFormat="1" ht="27" customHeight="1">
      <c r="A29" s="71" t="s">
        <v>40</v>
      </c>
      <c r="B29" s="37" t="s">
        <v>59</v>
      </c>
      <c r="C29" s="72" t="s">
        <v>55</v>
      </c>
      <c r="D29" s="49">
        <v>70000000</v>
      </c>
      <c r="E29" s="72" t="s">
        <v>32</v>
      </c>
      <c r="F29" s="40">
        <f t="shared" si="3"/>
        <v>70000000</v>
      </c>
      <c r="G29" s="55">
        <v>44748</v>
      </c>
      <c r="H29" s="37" t="s">
        <v>33</v>
      </c>
      <c r="I29" s="73" t="s">
        <v>60</v>
      </c>
      <c r="J29" s="74">
        <v>0</v>
      </c>
      <c r="K29" s="41">
        <v>44021</v>
      </c>
      <c r="L29" s="75">
        <v>70000000</v>
      </c>
      <c r="M29" s="41"/>
      <c r="N29" s="76">
        <v>0</v>
      </c>
      <c r="O29" s="60">
        <f t="shared" si="4"/>
        <v>70000000</v>
      </c>
      <c r="P29" s="40">
        <v>0</v>
      </c>
      <c r="Q29" s="40">
        <v>0</v>
      </c>
      <c r="R29" s="40">
        <v>2342896.16</v>
      </c>
      <c r="S29" s="40">
        <v>2342896.16</v>
      </c>
      <c r="T29" s="70">
        <f t="shared" si="5"/>
        <v>0</v>
      </c>
    </row>
    <row r="30" spans="1:20" s="22" customFormat="1" ht="27" customHeight="1">
      <c r="A30" s="71" t="s">
        <v>43</v>
      </c>
      <c r="B30" s="37" t="s">
        <v>61</v>
      </c>
      <c r="C30" s="72" t="s">
        <v>62</v>
      </c>
      <c r="D30" s="49">
        <v>10000000</v>
      </c>
      <c r="E30" s="72" t="s">
        <v>32</v>
      </c>
      <c r="F30" s="40">
        <f t="shared" si="3"/>
        <v>10000000</v>
      </c>
      <c r="G30" s="55">
        <v>44912</v>
      </c>
      <c r="H30" s="37" t="s">
        <v>33</v>
      </c>
      <c r="I30" s="73" t="s">
        <v>63</v>
      </c>
      <c r="J30" s="74">
        <v>0</v>
      </c>
      <c r="K30" s="41">
        <v>44187</v>
      </c>
      <c r="L30" s="75">
        <v>10000000</v>
      </c>
      <c r="M30" s="41"/>
      <c r="N30" s="76"/>
      <c r="O30" s="60">
        <f t="shared" si="4"/>
        <v>10000000</v>
      </c>
      <c r="P30" s="40"/>
      <c r="Q30" s="40"/>
      <c r="R30" s="40">
        <v>15983.61</v>
      </c>
      <c r="S30" s="40">
        <v>15983.61</v>
      </c>
      <c r="T30" s="70">
        <f t="shared" si="5"/>
        <v>0</v>
      </c>
    </row>
    <row r="31" spans="1:20" s="22" customFormat="1" ht="18.75" customHeight="1">
      <c r="A31" s="34" t="s">
        <v>26</v>
      </c>
      <c r="B31" s="24"/>
      <c r="C31" s="67" t="s">
        <v>27</v>
      </c>
      <c r="D31" s="67" t="s">
        <v>27</v>
      </c>
      <c r="E31" s="67" t="s">
        <v>27</v>
      </c>
      <c r="F31" s="66">
        <f>F26+F27+F28+F29+F30</f>
        <v>80000000</v>
      </c>
      <c r="G31" s="67" t="s">
        <v>27</v>
      </c>
      <c r="H31" s="67" t="s">
        <v>27</v>
      </c>
      <c r="I31" s="67" t="s">
        <v>27</v>
      </c>
      <c r="J31" s="66">
        <f>J26+J27+J28+J30</f>
        <v>70000000</v>
      </c>
      <c r="K31" s="67" t="s">
        <v>27</v>
      </c>
      <c r="L31" s="66">
        <f>L26+L27+L28+L29+L30</f>
        <v>80000000</v>
      </c>
      <c r="M31" s="67" t="s">
        <v>27</v>
      </c>
      <c r="N31" s="66">
        <f>N26+N27+N28+N30</f>
        <v>70000000</v>
      </c>
      <c r="O31" s="66">
        <f>O26+O27+O28+O29+O30</f>
        <v>80000000</v>
      </c>
      <c r="P31" s="66">
        <f>P26+P27+P28+P29</f>
        <v>0</v>
      </c>
      <c r="Q31" s="66">
        <f>Q26+Q27+Q28+Q29</f>
        <v>0</v>
      </c>
      <c r="R31" s="66">
        <f>R26+R27+R28+R29+R30</f>
        <v>5645880.410000001</v>
      </c>
      <c r="S31" s="66">
        <f>S26+S27+S28+S29+S30</f>
        <v>5645880.410000001</v>
      </c>
      <c r="T31" s="66">
        <f>T26+T27+T28+T29+T30</f>
        <v>0</v>
      </c>
    </row>
    <row r="32" spans="1:20" s="22" customFormat="1" ht="18.75" customHeight="1">
      <c r="A32" s="69" t="s">
        <v>64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0" s="22" customFormat="1" ht="18.75" customHeight="1">
      <c r="A33" s="23"/>
      <c r="B33" s="24"/>
      <c r="C33" s="25"/>
      <c r="D33" s="26"/>
      <c r="E33" s="27"/>
      <c r="F33" s="27"/>
      <c r="G33" s="28"/>
      <c r="H33" s="29"/>
      <c r="I33" s="30"/>
      <c r="J33" s="31"/>
      <c r="K33" s="30"/>
      <c r="L33" s="30"/>
      <c r="M33" s="30"/>
      <c r="N33" s="32"/>
      <c r="O33" s="30"/>
      <c r="P33" s="30"/>
      <c r="Q33" s="30"/>
      <c r="R33" s="30"/>
      <c r="S33" s="30"/>
      <c r="T33" s="33"/>
    </row>
    <row r="34" spans="1:20" s="22" customFormat="1" ht="18.75" customHeight="1">
      <c r="A34" s="34" t="s">
        <v>26</v>
      </c>
      <c r="B34" s="24"/>
      <c r="C34" s="26" t="s">
        <v>27</v>
      </c>
      <c r="D34" s="26" t="s">
        <v>27</v>
      </c>
      <c r="E34" s="26" t="s">
        <v>27</v>
      </c>
      <c r="F34" s="26"/>
      <c r="G34" s="26" t="s">
        <v>27</v>
      </c>
      <c r="H34" s="26" t="s">
        <v>27</v>
      </c>
      <c r="I34" s="26" t="s">
        <v>27</v>
      </c>
      <c r="J34" s="31"/>
      <c r="K34" s="26" t="s">
        <v>27</v>
      </c>
      <c r="L34" s="30"/>
      <c r="M34" s="26" t="s">
        <v>27</v>
      </c>
      <c r="N34" s="32"/>
      <c r="O34" s="30"/>
      <c r="P34" s="30"/>
      <c r="Q34" s="30"/>
      <c r="R34" s="30"/>
      <c r="S34" s="30"/>
      <c r="T34" s="33"/>
    </row>
    <row r="35" spans="1:20" s="22" customFormat="1" ht="31.5" customHeight="1">
      <c r="A35" s="69" t="s">
        <v>65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0" s="22" customFormat="1" ht="18.75" customHeight="1">
      <c r="A36" s="23"/>
      <c r="B36" s="24"/>
      <c r="C36" s="25"/>
      <c r="D36" s="26"/>
      <c r="E36" s="27"/>
      <c r="F36" s="27"/>
      <c r="G36" s="28"/>
      <c r="H36" s="29"/>
      <c r="I36" s="30"/>
      <c r="J36" s="31"/>
      <c r="K36" s="30"/>
      <c r="L36" s="30"/>
      <c r="M36" s="30"/>
      <c r="N36" s="32"/>
      <c r="O36" s="30"/>
      <c r="P36" s="30"/>
      <c r="Q36" s="30"/>
      <c r="R36" s="30"/>
      <c r="S36" s="30"/>
      <c r="T36" s="33"/>
    </row>
    <row r="37" spans="1:20" s="22" customFormat="1" ht="18.75" customHeight="1">
      <c r="A37" s="34" t="s">
        <v>26</v>
      </c>
      <c r="B37" s="24"/>
      <c r="C37" s="26" t="s">
        <v>27</v>
      </c>
      <c r="D37" s="26" t="s">
        <v>27</v>
      </c>
      <c r="E37" s="26"/>
      <c r="F37" s="26"/>
      <c r="G37" s="26" t="s">
        <v>27</v>
      </c>
      <c r="H37" s="26" t="s">
        <v>27</v>
      </c>
      <c r="I37" s="26" t="s">
        <v>27</v>
      </c>
      <c r="J37" s="31"/>
      <c r="K37" s="26" t="s">
        <v>27</v>
      </c>
      <c r="L37" s="30"/>
      <c r="M37" s="26" t="s">
        <v>27</v>
      </c>
      <c r="N37" s="32"/>
      <c r="O37" s="30"/>
      <c r="P37" s="30"/>
      <c r="Q37" s="30"/>
      <c r="R37" s="30"/>
      <c r="S37" s="30"/>
      <c r="T37" s="33"/>
    </row>
    <row r="38" spans="1:20" s="22" customFormat="1" ht="18.75" customHeight="1">
      <c r="A38" s="77" t="s">
        <v>66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s="81" customFormat="1" ht="21.75" customHeight="1">
      <c r="A39" s="78"/>
      <c r="B39" s="78"/>
      <c r="C39" s="14" t="s">
        <v>27</v>
      </c>
      <c r="D39" s="14" t="s">
        <v>27</v>
      </c>
      <c r="E39" s="14" t="s">
        <v>27</v>
      </c>
      <c r="F39" s="66">
        <f>F24+F31</f>
        <v>107500000</v>
      </c>
      <c r="G39" s="14" t="s">
        <v>27</v>
      </c>
      <c r="H39" s="14" t="s">
        <v>27</v>
      </c>
      <c r="I39" s="14" t="s">
        <v>27</v>
      </c>
      <c r="J39" s="66">
        <f>J24+J31</f>
        <v>116081100</v>
      </c>
      <c r="K39" s="14" t="s">
        <v>27</v>
      </c>
      <c r="L39" s="79">
        <f>L24+L31</f>
        <v>80000000</v>
      </c>
      <c r="M39" s="14" t="s">
        <v>27</v>
      </c>
      <c r="N39" s="66">
        <f>N24+N31</f>
        <v>88581100</v>
      </c>
      <c r="O39" s="66">
        <f>O24+O31</f>
        <v>107500000</v>
      </c>
      <c r="P39" s="80">
        <f>P24+P31</f>
        <v>0</v>
      </c>
      <c r="Q39" s="80">
        <f>Q24+Q31</f>
        <v>0</v>
      </c>
      <c r="R39" s="66">
        <f>R24+R31</f>
        <v>6051247.220000001</v>
      </c>
      <c r="S39" s="66">
        <f>S24+S31</f>
        <v>6051247.220000001</v>
      </c>
      <c r="T39" s="79">
        <f>T24+T31</f>
        <v>0</v>
      </c>
    </row>
    <row r="40" spans="1:20" ht="21.75" customHeight="1">
      <c r="A40" s="82"/>
      <c r="B40" s="83"/>
      <c r="C40" s="83"/>
      <c r="D40" s="12"/>
      <c r="E40" s="12"/>
      <c r="F40" s="12"/>
      <c r="G40" s="84"/>
      <c r="H40" s="84"/>
      <c r="I40" s="85"/>
      <c r="J40" s="85"/>
      <c r="K40" s="86"/>
      <c r="L40" s="86"/>
      <c r="M40" s="86"/>
      <c r="N40" s="86"/>
      <c r="O40" s="85"/>
      <c r="P40" s="85"/>
      <c r="Q40" s="85"/>
      <c r="R40" s="85"/>
      <c r="S40" s="85"/>
      <c r="T40" s="85"/>
    </row>
    <row r="41" spans="1:20" ht="21.75" customHeight="1">
      <c r="A41" s="82"/>
      <c r="B41" s="83"/>
      <c r="C41" s="83"/>
      <c r="D41" s="12"/>
      <c r="E41" s="12"/>
      <c r="F41" s="12"/>
      <c r="G41" s="84"/>
      <c r="H41" s="84"/>
      <c r="I41" s="85"/>
      <c r="J41" s="85"/>
      <c r="K41" s="86"/>
      <c r="L41" s="86"/>
      <c r="M41" s="86"/>
      <c r="N41" s="86"/>
      <c r="O41" s="85"/>
      <c r="P41" s="85"/>
      <c r="Q41" s="85"/>
      <c r="R41" s="85"/>
      <c r="S41" s="85"/>
      <c r="T41" s="85"/>
    </row>
    <row r="42" spans="1:11" ht="12.75">
      <c r="A42" s="87" t="s">
        <v>67</v>
      </c>
      <c r="B42" s="88"/>
      <c r="C42" s="88"/>
      <c r="D42" s="89"/>
      <c r="E42" s="89"/>
      <c r="F42" s="89"/>
      <c r="G42" s="90"/>
      <c r="H42" s="90"/>
      <c r="J42" s="87"/>
      <c r="K42" s="87"/>
    </row>
    <row r="44" spans="1:11" ht="12.75">
      <c r="A44" s="87" t="s">
        <v>68</v>
      </c>
      <c r="B44" s="88"/>
      <c r="C44" s="88"/>
      <c r="D44" s="89"/>
      <c r="E44" s="89"/>
      <c r="F44" s="89"/>
      <c r="G44" s="90"/>
      <c r="H44" s="90"/>
      <c r="J44" s="87"/>
      <c r="K44" s="87"/>
    </row>
    <row r="46" spans="1:11" ht="12.75" customHeight="1">
      <c r="A46" s="87" t="s">
        <v>69</v>
      </c>
      <c r="B46" s="88"/>
      <c r="C46" s="88"/>
      <c r="D46" s="89"/>
      <c r="E46" s="89"/>
      <c r="F46" s="89"/>
      <c r="G46" s="4" t="s">
        <v>70</v>
      </c>
      <c r="H46" s="91" t="s">
        <v>71</v>
      </c>
      <c r="I46" s="91"/>
      <c r="J46" s="87"/>
      <c r="K46" s="87"/>
    </row>
    <row r="49" ht="12.75">
      <c r="A49" s="1" t="s">
        <v>72</v>
      </c>
    </row>
    <row r="50" spans="1:11" ht="12.75">
      <c r="A50" s="87"/>
      <c r="B50" s="88"/>
      <c r="C50" s="88"/>
      <c r="D50" s="89"/>
      <c r="E50" s="89"/>
      <c r="F50" s="89"/>
      <c r="G50" s="90"/>
      <c r="H50" s="90"/>
      <c r="J50" s="87"/>
      <c r="K50" s="87"/>
    </row>
    <row r="61" ht="16.5" customHeight="1"/>
    <row r="62" ht="30" customHeight="1">
      <c r="B62" s="92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5:T25"/>
    <mergeCell ref="A32:T32"/>
    <mergeCell ref="A35:T35"/>
    <mergeCell ref="A38:T38"/>
    <mergeCell ref="H46:I46"/>
  </mergeCells>
  <printOptions horizontalCentered="1"/>
  <pageMargins left="0.5118055555555555" right="0.3541666666666667" top="0.7875" bottom="0.7479166666666667" header="0.5118055555555555" footer="0.5118055555555555"/>
  <pageSetup horizontalDpi="300" verticalDpi="300" orientation="landscape" paperSize="9" scale="60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2020-12-21T06:01:40Z</cp:lastPrinted>
  <dcterms:created xsi:type="dcterms:W3CDTF">2006-06-05T06:40:26Z</dcterms:created>
  <dcterms:modified xsi:type="dcterms:W3CDTF">2021-01-08T11:09:27Z</dcterms:modified>
  <cp:category/>
  <cp:version/>
  <cp:contentType/>
  <cp:contentStatus/>
  <cp:revision>16</cp:revision>
</cp:coreProperties>
</file>