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25725"/>
</workbook>
</file>

<file path=xl/calcChain.xml><?xml version="1.0" encoding="utf-8"?>
<calcChain xmlns="http://schemas.openxmlformats.org/spreadsheetml/2006/main">
  <c r="F112" i="1"/>
  <c r="D112"/>
  <c r="B112"/>
  <c r="I41"/>
  <c r="H41"/>
  <c r="I37"/>
  <c r="H37"/>
  <c r="I36"/>
  <c r="I34"/>
  <c r="H34"/>
  <c r="F33"/>
  <c r="D33"/>
  <c r="I33" s="1"/>
  <c r="B33"/>
  <c r="B32" s="1"/>
  <c r="B31" s="1"/>
  <c r="F32"/>
  <c r="D32"/>
  <c r="F31"/>
  <c r="D31"/>
  <c r="I30"/>
  <c r="H30"/>
  <c r="I29"/>
  <c r="H29"/>
  <c r="I28"/>
  <c r="H28"/>
  <c r="I27"/>
  <c r="H27"/>
  <c r="I26"/>
  <c r="F25"/>
  <c r="I25" s="1"/>
  <c r="D25"/>
  <c r="B25"/>
  <c r="I24"/>
  <c r="H24"/>
  <c r="I22"/>
  <c r="H22"/>
  <c r="F19"/>
  <c r="D19"/>
  <c r="B19"/>
  <c r="B8" s="1"/>
  <c r="I18"/>
  <c r="H18"/>
  <c r="I17"/>
  <c r="H16"/>
  <c r="I15"/>
  <c r="H15"/>
  <c r="F14"/>
  <c r="D14"/>
  <c r="B14"/>
  <c r="I13"/>
  <c r="H13"/>
  <c r="I12"/>
  <c r="F12"/>
  <c r="D12"/>
  <c r="B12"/>
  <c r="I11"/>
  <c r="F11"/>
  <c r="D11"/>
  <c r="B11"/>
  <c r="I10"/>
  <c r="H10"/>
  <c r="F9"/>
  <c r="I9" s="1"/>
  <c r="D9"/>
  <c r="B9"/>
  <c r="D8"/>
  <c r="D42" s="1"/>
  <c r="F8" l="1"/>
  <c r="F42" s="1"/>
  <c r="G41" s="1"/>
  <c r="E9"/>
  <c r="E19"/>
  <c r="B42"/>
  <c r="C41" s="1"/>
  <c r="H32"/>
  <c r="H31"/>
  <c r="H33"/>
  <c r="H14"/>
  <c r="H11"/>
  <c r="H12"/>
  <c r="C36"/>
  <c r="C26"/>
  <c r="C20"/>
  <c r="C10"/>
  <c r="C33"/>
  <c r="C21"/>
  <c r="C13"/>
  <c r="E32"/>
  <c r="I42"/>
  <c r="G39"/>
  <c r="G36"/>
  <c r="G29"/>
  <c r="G26"/>
  <c r="G24"/>
  <c r="G20"/>
  <c r="G12"/>
  <c r="G40"/>
  <c r="G35"/>
  <c r="G30"/>
  <c r="G23"/>
  <c r="G18"/>
  <c r="G16"/>
  <c r="G10"/>
  <c r="E40"/>
  <c r="E38"/>
  <c r="E35"/>
  <c r="E30"/>
  <c r="E28"/>
  <c r="E25"/>
  <c r="E23"/>
  <c r="E21"/>
  <c r="E18"/>
  <c r="E17"/>
  <c r="E16"/>
  <c r="E13"/>
  <c r="E12"/>
  <c r="E11"/>
  <c r="E41"/>
  <c r="E39"/>
  <c r="E37"/>
  <c r="E36"/>
  <c r="E34"/>
  <c r="E33"/>
  <c r="E29"/>
  <c r="E27"/>
  <c r="E26"/>
  <c r="E24"/>
  <c r="E22"/>
  <c r="E20"/>
  <c r="E15"/>
  <c r="E10"/>
  <c r="E14"/>
  <c r="G19"/>
  <c r="E31"/>
  <c r="H8"/>
  <c r="H9"/>
  <c r="C8"/>
  <c r="E8"/>
  <c r="E42" s="1"/>
  <c r="G8"/>
  <c r="G9"/>
  <c r="I14"/>
  <c r="I31"/>
  <c r="I32"/>
  <c r="H49"/>
  <c r="I49"/>
  <c r="H44"/>
  <c r="I44"/>
  <c r="F43"/>
  <c r="D43"/>
  <c r="B43"/>
  <c r="E57"/>
  <c r="I57"/>
  <c r="H57"/>
  <c r="G57"/>
  <c r="C57"/>
  <c r="F56"/>
  <c r="D56"/>
  <c r="B56"/>
  <c r="F86"/>
  <c r="B96"/>
  <c r="B86"/>
  <c r="G32" l="1"/>
  <c r="G31"/>
  <c r="G42" s="1"/>
  <c r="G14"/>
  <c r="I8"/>
  <c r="G13"/>
  <c r="G17"/>
  <c r="G21"/>
  <c r="G28"/>
  <c r="G33"/>
  <c r="G38"/>
  <c r="G11"/>
  <c r="G15"/>
  <c r="G22"/>
  <c r="G25"/>
  <c r="G27"/>
  <c r="G34"/>
  <c r="G37"/>
  <c r="C19"/>
  <c r="C9"/>
  <c r="C17"/>
  <c r="C28"/>
  <c r="C38"/>
  <c r="C12"/>
  <c r="C24"/>
  <c r="C29"/>
  <c r="C39"/>
  <c r="C32"/>
  <c r="C14"/>
  <c r="H42"/>
  <c r="C31"/>
  <c r="C16"/>
  <c r="C18"/>
  <c r="C23"/>
  <c r="C30"/>
  <c r="C35"/>
  <c r="C40"/>
  <c r="C11"/>
  <c r="C15"/>
  <c r="C22"/>
  <c r="C25"/>
  <c r="C27"/>
  <c r="C34"/>
  <c r="C37"/>
  <c r="C42"/>
  <c r="F61"/>
  <c r="F96"/>
  <c r="H45"/>
  <c r="H47"/>
  <c r="H50"/>
  <c r="H53"/>
  <c r="D96"/>
  <c r="I45"/>
  <c r="I46"/>
  <c r="I47"/>
  <c r="I48"/>
  <c r="I50"/>
  <c r="I51"/>
  <c r="I53"/>
  <c r="I55"/>
  <c r="I58"/>
  <c r="I59"/>
  <c r="I60"/>
  <c r="I62"/>
  <c r="I63"/>
  <c r="I64"/>
  <c r="I66"/>
  <c r="I67"/>
  <c r="I68"/>
  <c r="I69"/>
  <c r="I70"/>
  <c r="I71"/>
  <c r="I73"/>
  <c r="I75"/>
  <c r="I76"/>
  <c r="I77"/>
  <c r="I78"/>
  <c r="I80"/>
  <c r="I81"/>
  <c r="I83"/>
  <c r="I85"/>
  <c r="I87"/>
  <c r="I89"/>
  <c r="I90"/>
  <c r="I91"/>
  <c r="I92"/>
  <c r="I93"/>
  <c r="I94"/>
  <c r="I95"/>
  <c r="I97"/>
  <c r="I98"/>
  <c r="I99"/>
  <c r="I100"/>
  <c r="I101"/>
  <c r="H58"/>
  <c r="H59"/>
  <c r="H60"/>
  <c r="H62"/>
  <c r="H63"/>
  <c r="H64"/>
  <c r="H66"/>
  <c r="H67"/>
  <c r="H68"/>
  <c r="H69"/>
  <c r="H70"/>
  <c r="H71"/>
  <c r="H73"/>
  <c r="H75"/>
  <c r="H76"/>
  <c r="H77"/>
  <c r="H78"/>
  <c r="H80"/>
  <c r="H81"/>
  <c r="H83"/>
  <c r="H85"/>
  <c r="H87"/>
  <c r="H89"/>
  <c r="H90"/>
  <c r="H91"/>
  <c r="H92"/>
  <c r="H93"/>
  <c r="H94"/>
  <c r="H95"/>
  <c r="H97"/>
  <c r="H98"/>
  <c r="H99"/>
  <c r="H100"/>
  <c r="H101"/>
  <c r="H51"/>
  <c r="H55"/>
  <c r="H48"/>
  <c r="H46"/>
  <c r="D86"/>
  <c r="F84"/>
  <c r="D84"/>
  <c r="F82"/>
  <c r="D82"/>
  <c r="F79"/>
  <c r="D79"/>
  <c r="F74"/>
  <c r="D74"/>
  <c r="F72"/>
  <c r="D72"/>
  <c r="F65"/>
  <c r="D65"/>
  <c r="D61"/>
  <c r="F54"/>
  <c r="F52"/>
  <c r="D54"/>
  <c r="D52"/>
  <c r="I52" l="1"/>
  <c r="I72"/>
  <c r="I54"/>
  <c r="I84"/>
  <c r="I79"/>
  <c r="I65"/>
  <c r="I74"/>
  <c r="I61"/>
  <c r="I86"/>
  <c r="I82"/>
  <c r="I56"/>
  <c r="I96"/>
  <c r="I43"/>
  <c r="H96"/>
  <c r="H86"/>
  <c r="B84"/>
  <c r="H84" s="1"/>
  <c r="B82"/>
  <c r="H82" s="1"/>
  <c r="B79"/>
  <c r="H79" s="1"/>
  <c r="B74"/>
  <c r="H74" s="1"/>
  <c r="B72"/>
  <c r="H72" s="1"/>
  <c r="B65"/>
  <c r="H65" s="1"/>
  <c r="B61"/>
  <c r="H61" s="1"/>
  <c r="H56"/>
  <c r="B54"/>
  <c r="H54" s="1"/>
  <c r="B52"/>
  <c r="H52" s="1"/>
  <c r="H43"/>
  <c r="D88"/>
  <c r="F88"/>
  <c r="G49" l="1"/>
  <c r="G44"/>
  <c r="E49"/>
  <c r="E44"/>
  <c r="I88"/>
  <c r="G82"/>
  <c r="G65"/>
  <c r="G46"/>
  <c r="E43"/>
  <c r="G80"/>
  <c r="G86"/>
  <c r="G77"/>
  <c r="G85"/>
  <c r="G76"/>
  <c r="G45"/>
  <c r="G61"/>
  <c r="G59"/>
  <c r="G87"/>
  <c r="G81"/>
  <c r="G69"/>
  <c r="G52"/>
  <c r="F102"/>
  <c r="G84"/>
  <c r="G78"/>
  <c r="G67"/>
  <c r="G56"/>
  <c r="G83"/>
  <c r="G79"/>
  <c r="G71"/>
  <c r="G63"/>
  <c r="G54"/>
  <c r="G50"/>
  <c r="G47"/>
  <c r="D102"/>
  <c r="E71"/>
  <c r="E81"/>
  <c r="E83"/>
  <c r="E68"/>
  <c r="E62"/>
  <c r="E56"/>
  <c r="E75"/>
  <c r="G75" s="1"/>
  <c r="E92"/>
  <c r="G92" s="1"/>
  <c r="E74"/>
  <c r="G74" s="1"/>
  <c r="E69"/>
  <c r="E65"/>
  <c r="E53"/>
  <c r="E85"/>
  <c r="E77"/>
  <c r="E73"/>
  <c r="G73" s="1"/>
  <c r="E70"/>
  <c r="E64"/>
  <c r="E55"/>
  <c r="E46"/>
  <c r="E99"/>
  <c r="G99" s="1"/>
  <c r="E79"/>
  <c r="E72"/>
  <c r="E67"/>
  <c r="E59"/>
  <c r="E50"/>
  <c r="E96"/>
  <c r="G96" s="1"/>
  <c r="E47"/>
  <c r="E98"/>
  <c r="G98" s="1"/>
  <c r="E95"/>
  <c r="G95" s="1"/>
  <c r="E91"/>
  <c r="G91" s="1"/>
  <c r="E66"/>
  <c r="E61"/>
  <c r="E58"/>
  <c r="E52"/>
  <c r="E48"/>
  <c r="E101"/>
  <c r="G101" s="1"/>
  <c r="E94"/>
  <c r="G94" s="1"/>
  <c r="E90"/>
  <c r="G90" s="1"/>
  <c r="E63"/>
  <c r="E60"/>
  <c r="E54"/>
  <c r="E51"/>
  <c r="E45"/>
  <c r="E100"/>
  <c r="G100" s="1"/>
  <c r="E97"/>
  <c r="G97" s="1"/>
  <c r="E93"/>
  <c r="G93" s="1"/>
  <c r="E89"/>
  <c r="G89" s="1"/>
  <c r="B88"/>
  <c r="G43"/>
  <c r="E87"/>
  <c r="E86"/>
  <c r="E84"/>
  <c r="E82"/>
  <c r="E80"/>
  <c r="E78"/>
  <c r="E76"/>
  <c r="G72"/>
  <c r="G70"/>
  <c r="G68"/>
  <c r="G66"/>
  <c r="G64"/>
  <c r="G62"/>
  <c r="G60"/>
  <c r="G58"/>
  <c r="G55"/>
  <c r="G53"/>
  <c r="G51"/>
  <c r="G48"/>
  <c r="C49" l="1"/>
  <c r="C44"/>
  <c r="H88"/>
  <c r="C101"/>
  <c r="C90"/>
  <c r="C58"/>
  <c r="C89"/>
  <c r="C91"/>
  <c r="C43"/>
  <c r="C59"/>
  <c r="C55"/>
  <c r="C74"/>
  <c r="C52"/>
  <c r="C65"/>
  <c r="C77"/>
  <c r="C78"/>
  <c r="C94"/>
  <c r="C62"/>
  <c r="C85"/>
  <c r="C99"/>
  <c r="C51"/>
  <c r="C69"/>
  <c r="C92"/>
  <c r="C45"/>
  <c r="C47"/>
  <c r="C71"/>
  <c r="C93"/>
  <c r="C46"/>
  <c r="C61"/>
  <c r="C83"/>
  <c r="C56"/>
  <c r="C86"/>
  <c r="C70"/>
  <c r="C53"/>
  <c r="C73"/>
  <c r="C75"/>
  <c r="C97"/>
  <c r="C63"/>
  <c r="C54"/>
  <c r="C76"/>
  <c r="C98"/>
  <c r="C64"/>
  <c r="C67"/>
  <c r="C87"/>
  <c r="C79"/>
  <c r="C82"/>
  <c r="C66"/>
  <c r="C48"/>
  <c r="C96"/>
  <c r="C80"/>
  <c r="B102"/>
  <c r="C84"/>
  <c r="C60"/>
  <c r="C81"/>
  <c r="C68"/>
  <c r="C50"/>
  <c r="C72"/>
  <c r="C95"/>
  <c r="C100"/>
  <c r="C88" l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<sst xmlns="http://schemas.openxmlformats.org/spreadsheetml/2006/main" count="119" uniqueCount="117">
  <si>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</si>
  <si>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</si>
  <si>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</si>
  <si>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</si>
  <si>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</si>
  <si>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</si>
  <si>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</si>
  <si>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</si>
  <si>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</si>
  <si>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</si>
  <si>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</si>
  <si>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</si>
  <si>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</si>
  <si>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</si>
  <si>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</si>
  <si>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</si>
  <si>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</si>
  <si>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</si>
  <si>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</si>
  <si>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</si>
  <si>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</si>
  <si>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</si>
  <si>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</si>
  <si>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</si>
  <si>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</si>
  <si>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</si>
  <si>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</si>
  <si>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</si>
  <si>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</si>
  <si>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</si>
  <si>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</si>
  <si>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</si>
  <si>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</si>
  <si>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</si>
  <si>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</si>
  <si>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</si>
  <si>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</si>
  <si>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</si>
  <si>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</si>
  <si>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</si>
  <si>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</si>
  <si>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</si>
  <si>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</si>
  <si>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</si>
  <si>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</si>
  <si>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</si>
  <si>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</si>
  <si>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</si>
  <si>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</si>
  <si>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</si>
  <si>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</si>
  <si>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</si>
  <si>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</si>
  <si>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</si>
  <si>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</si>
  <si>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</si>
  <si>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</si>
  <si>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</si>
  <si>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</si>
  <si>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</si>
  <si>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</si>
  <si>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</si>
  <si>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</si>
  <si>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</si>
  <si>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</si>
  <si>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</si>
  <si>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</si>
  <si>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</si>
  <si>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</si>
  <si>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</si>
  <si>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</si>
  <si>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</si>
  <si>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</si>
  <si>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</si>
  <si>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</si>
  <si>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</si>
  <si>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</si>
  <si>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</si>
  <si>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</si>
  <si>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</si>
  <si>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</si>
  <si>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</si>
  <si>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</si>
  <si>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</si>
  <si>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</si>
  <si>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</si>
  <si>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</si>
  <si>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</si>
  <si>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</si>
  <si>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</si>
  <si>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</si>
  <si>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</si>
  <si>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</si>
  <si>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</si>
  <si>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</si>
  <si>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</si>
  <si>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</si>
  <si>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</si>
  <si>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</si>
  <si>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</si>
  <si>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</si>
  <si>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</si>
  <si>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Общеэкономические вопросы</t>
  </si>
  <si>
    <t>План на 2023 год по состоянию на 01.10.2023 (текущий) год</t>
  </si>
  <si>
    <t>Факт на 01.10.2023 (текущий) год</t>
  </si>
  <si>
    <t>Факт на 01.10 .2022 (отчетный) год</t>
  </si>
  <si>
    <t>Функционирование высшего должностного лица субъекта Российской Федерации и муниципального образования</t>
  </si>
  <si>
    <t>Обеспечение проведения выборов и референдумов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</si>
  <si>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</si>
  <si>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</si>
  <si>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</si>
  <si>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</si>
  <si>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</si>
  <si>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</si>
  <si>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</si>
  <si>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</si>
  <si>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консолидированного бюджета Пряжинского национального муниципального района за 9 месяцев 2023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</si>
</sst>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8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right" vertical="top" wrapText="1"/>
    </xf>
    <xf numFmtId="165" fontId="7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workbookViewId="0">
      <selection activeCell="A2" sqref="A2:I2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1.5" customHeight="1">
      <c r="A2" s="21" t="s">
        <v>116</v>
      </c>
      <c r="B2" s="21"/>
      <c r="C2" s="21"/>
      <c r="D2" s="21"/>
      <c r="E2" s="21"/>
      <c r="F2" s="21"/>
      <c r="G2" s="21"/>
      <c r="H2" s="21"/>
      <c r="I2" s="2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2" t="s">
        <v>105</v>
      </c>
      <c r="C5" s="11" t="s">
        <v>2</v>
      </c>
      <c r="D5" s="2" t="s">
        <v>103</v>
      </c>
      <c r="E5" s="2" t="s">
        <v>2</v>
      </c>
      <c r="F5" s="2" t="s">
        <v>104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22" t="s">
        <v>7</v>
      </c>
      <c r="B7" s="23"/>
      <c r="C7" s="23"/>
      <c r="D7" s="23"/>
      <c r="E7" s="23"/>
      <c r="F7" s="23"/>
      <c r="G7" s="23"/>
      <c r="H7" s="23"/>
      <c r="I7" s="24"/>
    </row>
    <row r="8" spans="1:9" ht="26.25" customHeight="1">
      <c r="A8" s="17" t="s">
        <v>8</v>
      </c>
      <c r="B8" s="18">
        <f t="shared" ref="B8" si="0">B9+B11+B14+B19+B22+B23+B24+B25+B27+B28+B29+B30</f>
        <v>142479</v>
      </c>
      <c r="C8" s="18">
        <f>B8/B42*100</f>
        <v>24.335999016168316</v>
      </c>
      <c r="D8" s="18">
        <f>D9+D11+D14+D19+D22+D23+D24+D25+D27+D28+D29+D30</f>
        <v>208963</v>
      </c>
      <c r="E8" s="18">
        <f>D8/D42*100</f>
        <v>29.801152610344399</v>
      </c>
      <c r="F8" s="18">
        <f t="shared" ref="F8" si="1">F9+F11+F14+F19+F22+F23+F24+F25+F27+F28+F29+F30</f>
        <v>151272</v>
      </c>
      <c r="G8" s="19">
        <f>F8/F42*100</f>
        <v>31.324702432721217</v>
      </c>
      <c r="H8" s="19">
        <f>F8/B8*100-100</f>
        <v>6.1714357905375579</v>
      </c>
      <c r="I8" s="19">
        <f>F8/D8*100</f>
        <v>72.391763135100476</v>
      </c>
    </row>
    <row r="9" spans="1:9" ht="26.25" customHeight="1">
      <c r="A9" s="17" t="s">
        <v>9</v>
      </c>
      <c r="B9" s="18">
        <f>B10</f>
        <v>85275</v>
      </c>
      <c r="C9" s="18">
        <f>B9/B42*100</f>
        <v>14.565320616397878</v>
      </c>
      <c r="D9" s="18">
        <f>D10</f>
        <v>127735</v>
      </c>
      <c r="E9" s="18">
        <f>D9/D42*100</f>
        <v>18.216862452598505</v>
      </c>
      <c r="F9" s="18">
        <f>F10</f>
        <v>96005</v>
      </c>
      <c r="G9" s="19">
        <f>F9/F42*100</f>
        <v>19.880269032295473</v>
      </c>
      <c r="H9" s="19">
        <f t="shared" ref="H9:H42" si="2">F9/B9*100-100</f>
        <v>12.582820287305779</v>
      </c>
      <c r="I9" s="19">
        <f t="shared" ref="I9:I42" si="3">F9/D9*100</f>
        <v>75.159509922887224</v>
      </c>
    </row>
    <row r="10" spans="1:9" ht="26.25" customHeight="1">
      <c r="A10" s="17" t="s">
        <v>10</v>
      </c>
      <c r="B10" s="18">
        <v>85275</v>
      </c>
      <c r="C10" s="18">
        <f>B10/B42*100</f>
        <v>14.565320616397878</v>
      </c>
      <c r="D10" s="18">
        <v>127735</v>
      </c>
      <c r="E10" s="18">
        <f>D10/D42*100</f>
        <v>18.216862452598505</v>
      </c>
      <c r="F10" s="18">
        <v>96005</v>
      </c>
      <c r="G10" s="19">
        <f>F10/F42*100</f>
        <v>19.880269032295473</v>
      </c>
      <c r="H10" s="19">
        <f t="shared" si="2"/>
        <v>12.582820287305779</v>
      </c>
      <c r="I10" s="19">
        <f t="shared" si="3"/>
        <v>75.159509922887224</v>
      </c>
    </row>
    <row r="11" spans="1:9" ht="64.5" customHeight="1">
      <c r="A11" s="17" t="s">
        <v>11</v>
      </c>
      <c r="B11" s="18">
        <f>B12</f>
        <v>21034</v>
      </c>
      <c r="C11" s="18">
        <f>B11/B42*100</f>
        <v>3.5926936833223446</v>
      </c>
      <c r="D11" s="18">
        <f>D12</f>
        <v>24573</v>
      </c>
      <c r="E11" s="18">
        <f>D11/D42*100</f>
        <v>3.5044659728946894</v>
      </c>
      <c r="F11" s="18">
        <f>F12</f>
        <v>20692</v>
      </c>
      <c r="G11" s="19">
        <f>F11/F42*100</f>
        <v>4.2848031541717404</v>
      </c>
      <c r="H11" s="19">
        <f t="shared" si="2"/>
        <v>-1.6259389559760393</v>
      </c>
      <c r="I11" s="19">
        <f t="shared" si="3"/>
        <v>84.20624262401823</v>
      </c>
    </row>
    <row r="12" spans="1:9" ht="26.25" customHeight="1">
      <c r="A12" s="17" t="s">
        <v>12</v>
      </c>
      <c r="B12" s="18">
        <f>B13</f>
        <v>21034</v>
      </c>
      <c r="C12" s="18">
        <f>B12/B42*100</f>
        <v>3.5926936833223446</v>
      </c>
      <c r="D12" s="18">
        <f>D13</f>
        <v>24573</v>
      </c>
      <c r="E12" s="18">
        <f>D12/D42*100</f>
        <v>3.5044659728946894</v>
      </c>
      <c r="F12" s="18">
        <f>F13</f>
        <v>20692</v>
      </c>
      <c r="G12" s="19">
        <f>F12/F42*100</f>
        <v>4.2848031541717404</v>
      </c>
      <c r="H12" s="19">
        <f t="shared" si="2"/>
        <v>-1.6259389559760393</v>
      </c>
      <c r="I12" s="19">
        <f t="shared" si="3"/>
        <v>84.20624262401823</v>
      </c>
    </row>
    <row r="13" spans="1:9" ht="26.25" customHeight="1">
      <c r="A13" s="17" t="s">
        <v>13</v>
      </c>
      <c r="B13" s="18">
        <v>21034</v>
      </c>
      <c r="C13" s="18">
        <f>B13/B42*100</f>
        <v>3.5926936833223446</v>
      </c>
      <c r="D13" s="18">
        <v>24573</v>
      </c>
      <c r="E13" s="18">
        <f>D13/D42*100</f>
        <v>3.5044659728946894</v>
      </c>
      <c r="F13" s="18">
        <v>20692</v>
      </c>
      <c r="G13" s="19">
        <f>F13/F42*100</f>
        <v>4.2848031541717404</v>
      </c>
      <c r="H13" s="19">
        <f t="shared" si="2"/>
        <v>-1.6259389559760393</v>
      </c>
      <c r="I13" s="19">
        <f t="shared" si="3"/>
        <v>84.20624262401823</v>
      </c>
    </row>
    <row r="14" spans="1:9" ht="26.25" customHeight="1">
      <c r="A14" s="17" t="s">
        <v>14</v>
      </c>
      <c r="B14" s="18">
        <f>B15+B16+B17+B18</f>
        <v>3242</v>
      </c>
      <c r="C14" s="18">
        <f>B14/B42*100</f>
        <v>0.55374692979609408</v>
      </c>
      <c r="D14" s="18">
        <f>D15+D16+D17+D18</f>
        <v>4212</v>
      </c>
      <c r="E14" s="18">
        <f>D14/D42*100</f>
        <v>0.60069225075621335</v>
      </c>
      <c r="F14" s="18">
        <f>F15+F16+F17+F18</f>
        <v>656</v>
      </c>
      <c r="G14" s="19">
        <f>F14/F42*100</f>
        <v>0.13584142997954096</v>
      </c>
      <c r="H14" s="19">
        <f t="shared" si="2"/>
        <v>-79.765576804441707</v>
      </c>
      <c r="I14" s="19">
        <f t="shared" si="3"/>
        <v>15.574548907882241</v>
      </c>
    </row>
    <row r="15" spans="1:9" ht="39" customHeight="1">
      <c r="A15" s="17" t="s">
        <v>15</v>
      </c>
      <c r="B15" s="18">
        <v>1444</v>
      </c>
      <c r="C15" s="18">
        <f>B15/B42*100</f>
        <v>0.24664113714545338</v>
      </c>
      <c r="D15" s="18">
        <v>1900</v>
      </c>
      <c r="E15" s="18">
        <f>D15/D42*100</f>
        <v>0.27096753951491104</v>
      </c>
      <c r="F15" s="18">
        <v>1020</v>
      </c>
      <c r="G15" s="19">
        <f>F15/F42*100</f>
        <v>0.21121685759013989</v>
      </c>
      <c r="H15" s="19">
        <f t="shared" si="2"/>
        <v>-29.362880886426595</v>
      </c>
      <c r="I15" s="19">
        <f t="shared" si="3"/>
        <v>53.684210526315788</v>
      </c>
    </row>
    <row r="16" spans="1:9" ht="39" customHeight="1">
      <c r="A16" s="17" t="s">
        <v>108</v>
      </c>
      <c r="B16" s="18">
        <v>-111</v>
      </c>
      <c r="C16" s="18">
        <f>B16/B42*100</f>
        <v>-1.8959256387219754E-2</v>
      </c>
      <c r="D16" s="18">
        <v>0</v>
      </c>
      <c r="E16" s="18">
        <f>D16/D42*100</f>
        <v>0</v>
      </c>
      <c r="F16" s="18">
        <v>-57</v>
      </c>
      <c r="G16" s="19">
        <f>F16/F42*100</f>
        <v>-1.1803294982978406E-2</v>
      </c>
      <c r="H16" s="19">
        <f t="shared" si="2"/>
        <v>-48.648648648648653</v>
      </c>
      <c r="I16" s="19"/>
    </row>
    <row r="17" spans="1:9" ht="31.5" customHeight="1">
      <c r="A17" s="17" t="s">
        <v>109</v>
      </c>
      <c r="B17" s="18">
        <v>1218</v>
      </c>
      <c r="C17" s="18">
        <f>B17/B42*100</f>
        <v>0.20803940792462755</v>
      </c>
      <c r="D17" s="18">
        <v>1212</v>
      </c>
      <c r="E17" s="18">
        <f>D17/D42*100</f>
        <v>0.17284876731161694</v>
      </c>
      <c r="F17" s="18">
        <v>-1069</v>
      </c>
      <c r="G17" s="19">
        <f>F17/F42*100</f>
        <v>-0.22136354976848974</v>
      </c>
      <c r="H17" s="19"/>
      <c r="I17" s="19">
        <f t="shared" si="3"/>
        <v>-88.201320132013208</v>
      </c>
    </row>
    <row r="18" spans="1:9" ht="42" customHeight="1">
      <c r="A18" s="17" t="s">
        <v>110</v>
      </c>
      <c r="B18" s="18">
        <v>691</v>
      </c>
      <c r="C18" s="18">
        <f>B18/B42*100</f>
        <v>0.11802564111323287</v>
      </c>
      <c r="D18" s="18">
        <v>1100</v>
      </c>
      <c r="E18" s="18">
        <f>D18/D42*100</f>
        <v>0.15687594392968535</v>
      </c>
      <c r="F18" s="18">
        <v>762</v>
      </c>
      <c r="G18" s="19">
        <f>F18/F42*100</f>
        <v>0.15779141714086922</v>
      </c>
      <c r="H18" s="19">
        <f t="shared" si="2"/>
        <v>10.274963820549928</v>
      </c>
      <c r="I18" s="19">
        <f t="shared" si="3"/>
        <v>69.27272727272728</v>
      </c>
    </row>
    <row r="19" spans="1:9" ht="15" customHeight="1">
      <c r="A19" s="17" t="s">
        <v>16</v>
      </c>
      <c r="B19" s="18">
        <f>B20+B21</f>
        <v>7769</v>
      </c>
      <c r="C19" s="18">
        <f>B19/B42*100</f>
        <v>1.326977142993786</v>
      </c>
      <c r="D19" s="18">
        <f>D20+D21</f>
        <v>15337</v>
      </c>
      <c r="E19" s="18">
        <f>D19/D42*100</f>
        <v>2.1872785018632586</v>
      </c>
      <c r="F19" s="18">
        <f>F20+F21</f>
        <v>5054</v>
      </c>
      <c r="G19" s="19">
        <f>F19/F42*100</f>
        <v>1.0465588218240853</v>
      </c>
      <c r="H19" s="19"/>
      <c r="I19" s="19"/>
    </row>
    <row r="20" spans="1:9" ht="26.25" customHeight="1">
      <c r="A20" s="17" t="s">
        <v>111</v>
      </c>
      <c r="B20" s="18">
        <v>684</v>
      </c>
      <c r="C20" s="18">
        <f>B20/B42*100</f>
        <v>0.11683001233205685</v>
      </c>
      <c r="D20" s="18">
        <v>2043</v>
      </c>
      <c r="E20" s="18">
        <f>D20/D42*100</f>
        <v>0.29136141222577017</v>
      </c>
      <c r="F20" s="18">
        <v>410</v>
      </c>
      <c r="G20" s="19">
        <f>F20/F42*100</f>
        <v>8.4900893737213087E-2</v>
      </c>
      <c r="H20" s="19"/>
      <c r="I20" s="19"/>
    </row>
    <row r="21" spans="1:9" ht="15" customHeight="1">
      <c r="A21" s="17" t="s">
        <v>112</v>
      </c>
      <c r="B21" s="18">
        <v>7085</v>
      </c>
      <c r="C21" s="18">
        <f>B21/B42*100</f>
        <v>1.2101471306617293</v>
      </c>
      <c r="D21" s="18">
        <v>13294</v>
      </c>
      <c r="E21" s="18">
        <f>D21/D42*100</f>
        <v>1.8959170896374882</v>
      </c>
      <c r="F21" s="18">
        <v>4644</v>
      </c>
      <c r="G21" s="19">
        <f>F21/F42*100</f>
        <v>0.96165792808687223</v>
      </c>
      <c r="H21" s="19"/>
      <c r="I21" s="19"/>
    </row>
    <row r="22" spans="1:9" ht="26.25" customHeight="1">
      <c r="A22" s="17" t="s">
        <v>17</v>
      </c>
      <c r="B22" s="18">
        <v>1653</v>
      </c>
      <c r="C22" s="18">
        <f>B22/B42*100</f>
        <v>0.28233919646913741</v>
      </c>
      <c r="D22" s="18">
        <v>2318</v>
      </c>
      <c r="E22" s="18">
        <f>D22/D42*100</f>
        <v>0.33058039820819146</v>
      </c>
      <c r="F22" s="18">
        <v>1764</v>
      </c>
      <c r="G22" s="19">
        <f>F22/F42*100</f>
        <v>0.3652809184205949</v>
      </c>
      <c r="H22" s="19">
        <f t="shared" si="2"/>
        <v>6.7150635208711407</v>
      </c>
      <c r="I22" s="19">
        <f t="shared" si="3"/>
        <v>76.100086281276958</v>
      </c>
    </row>
    <row r="23" spans="1:9" ht="64.5" customHeight="1">
      <c r="A23" s="17" t="s">
        <v>18</v>
      </c>
      <c r="B23" s="18">
        <v>-4</v>
      </c>
      <c r="C23" s="18">
        <f>B23/B42*100</f>
        <v>-6.8321644638629745E-4</v>
      </c>
      <c r="D23" s="18">
        <v>0</v>
      </c>
      <c r="E23" s="18">
        <f>D23/D42*100</f>
        <v>0</v>
      </c>
      <c r="F23" s="18">
        <v>0</v>
      </c>
      <c r="G23" s="19">
        <f>F23/F42*100</f>
        <v>0</v>
      </c>
      <c r="H23" s="19"/>
      <c r="I23" s="19"/>
    </row>
    <row r="24" spans="1:9" ht="89.25" customHeight="1">
      <c r="A24" s="17" t="s">
        <v>19</v>
      </c>
      <c r="B24" s="18">
        <v>6493</v>
      </c>
      <c r="C24" s="18">
        <f>B24/B42*100</f>
        <v>1.1090310965965573</v>
      </c>
      <c r="D24" s="18">
        <v>9985</v>
      </c>
      <c r="E24" s="18">
        <f>D24/D42*100</f>
        <v>1.4240057273980984</v>
      </c>
      <c r="F24" s="18">
        <v>9328</v>
      </c>
      <c r="G24" s="19">
        <f>F24/F42*100</f>
        <v>1.9315988701968871</v>
      </c>
      <c r="H24" s="19">
        <f t="shared" si="2"/>
        <v>43.662405667642076</v>
      </c>
      <c r="I24" s="19">
        <f t="shared" si="3"/>
        <v>93.420130195292941</v>
      </c>
    </row>
    <row r="25" spans="1:9" ht="48" customHeight="1">
      <c r="A25" s="17" t="s">
        <v>20</v>
      </c>
      <c r="B25" s="18">
        <f>B26</f>
        <v>246</v>
      </c>
      <c r="C25" s="18">
        <f>B25/B42*100</f>
        <v>4.2017811452757292E-2</v>
      </c>
      <c r="D25" s="18">
        <f>D26</f>
        <v>231</v>
      </c>
      <c r="E25" s="18">
        <f>D25/D42*100</f>
        <v>3.2943948225233922E-2</v>
      </c>
      <c r="F25" s="18">
        <f>F26</f>
        <v>121</v>
      </c>
      <c r="G25" s="19">
        <f>F25/F42*100</f>
        <v>2.5056117420006796E-2</v>
      </c>
      <c r="H25" s="19"/>
      <c r="I25" s="19">
        <f t="shared" si="3"/>
        <v>52.380952380952387</v>
      </c>
    </row>
    <row r="26" spans="1:9" ht="39" customHeight="1">
      <c r="A26" s="17" t="s">
        <v>21</v>
      </c>
      <c r="B26" s="18">
        <v>246</v>
      </c>
      <c r="C26" s="18">
        <f>B26/B42*100</f>
        <v>4.2017811452757292E-2</v>
      </c>
      <c r="D26" s="18">
        <v>231</v>
      </c>
      <c r="E26" s="18">
        <f>D26/D42*100</f>
        <v>3.2943948225233922E-2</v>
      </c>
      <c r="F26" s="18">
        <v>121</v>
      </c>
      <c r="G26" s="19">
        <f>F26/F42*100</f>
        <v>2.5056117420006796E-2</v>
      </c>
      <c r="H26" s="19"/>
      <c r="I26" s="19">
        <f t="shared" si="3"/>
        <v>52.380952380952387</v>
      </c>
    </row>
    <row r="27" spans="1:9" ht="51.75" customHeight="1">
      <c r="A27" s="17" t="s">
        <v>22</v>
      </c>
      <c r="B27" s="18">
        <v>9113</v>
      </c>
      <c r="C27" s="18">
        <f>B27/B42*100</f>
        <v>1.5565378689795821</v>
      </c>
      <c r="D27" s="18">
        <v>14335</v>
      </c>
      <c r="E27" s="18">
        <f>D27/D42*100</f>
        <v>2.0443787783927632</v>
      </c>
      <c r="F27" s="18">
        <v>9376</v>
      </c>
      <c r="G27" s="19">
        <f>F27/F42*100</f>
        <v>1.9415384870246584</v>
      </c>
      <c r="H27" s="19">
        <f t="shared" si="2"/>
        <v>2.8859870514649515</v>
      </c>
      <c r="I27" s="19">
        <f t="shared" si="3"/>
        <v>65.406348099058249</v>
      </c>
    </row>
    <row r="28" spans="1:9" ht="39" customHeight="1">
      <c r="A28" s="17" t="s">
        <v>23</v>
      </c>
      <c r="B28" s="18">
        <v>6036</v>
      </c>
      <c r="C28" s="18">
        <f>B28/B42*100</f>
        <v>1.0309736175969229</v>
      </c>
      <c r="D28" s="18">
        <v>9131</v>
      </c>
      <c r="E28" s="18">
        <f>D28/D42*100</f>
        <v>1.3022129491108698</v>
      </c>
      <c r="F28" s="18">
        <v>7548</v>
      </c>
      <c r="G28" s="19">
        <f>F28/F42*100</f>
        <v>1.5630047461670353</v>
      </c>
      <c r="H28" s="19">
        <f t="shared" si="2"/>
        <v>25.049701789264418</v>
      </c>
      <c r="I28" s="19">
        <f t="shared" si="3"/>
        <v>82.663454167122978</v>
      </c>
    </row>
    <row r="29" spans="1:9" ht="26.25" customHeight="1">
      <c r="A29" s="17" t="s">
        <v>24</v>
      </c>
      <c r="B29" s="18">
        <v>1537</v>
      </c>
      <c r="C29" s="18">
        <f>B29/B42*100</f>
        <v>0.26252591952393478</v>
      </c>
      <c r="D29" s="18">
        <v>986</v>
      </c>
      <c r="E29" s="18">
        <f>D29/D42*100</f>
        <v>0.14061789155879068</v>
      </c>
      <c r="F29" s="18">
        <v>629</v>
      </c>
      <c r="G29" s="19">
        <f>F29/F42*100</f>
        <v>0.13025039551391959</v>
      </c>
      <c r="H29" s="19">
        <f t="shared" si="2"/>
        <v>-59.07612231620039</v>
      </c>
      <c r="I29" s="19">
        <f t="shared" si="3"/>
        <v>63.793103448275865</v>
      </c>
    </row>
    <row r="30" spans="1:9" ht="26.25" customHeight="1">
      <c r="A30" s="17" t="s">
        <v>25</v>
      </c>
      <c r="B30" s="18">
        <v>85</v>
      </c>
      <c r="C30" s="18">
        <f>B30/B42*100</f>
        <v>1.451834948570882E-2</v>
      </c>
      <c r="D30" s="18">
        <v>120</v>
      </c>
      <c r="E30" s="18">
        <f>D30/D42*100</f>
        <v>1.7113739337783859E-2</v>
      </c>
      <c r="F30" s="18">
        <v>99</v>
      </c>
      <c r="G30" s="19">
        <f>F30/F42*100</f>
        <v>2.0500459707278283E-2</v>
      </c>
      <c r="H30" s="19">
        <f t="shared" si="2"/>
        <v>16.47058823529413</v>
      </c>
      <c r="I30" s="19">
        <f t="shared" si="3"/>
        <v>82.5</v>
      </c>
    </row>
    <row r="31" spans="1:9" ht="26.25" customHeight="1">
      <c r="A31" s="17" t="s">
        <v>26</v>
      </c>
      <c r="B31" s="18">
        <f>B32+B39+B40+B41</f>
        <v>442987</v>
      </c>
      <c r="C31" s="18">
        <f>B31/B42*100</f>
        <v>75.664000983831684</v>
      </c>
      <c r="D31" s="18">
        <f>D32+D39+D40+D41</f>
        <v>492228</v>
      </c>
      <c r="E31" s="18">
        <f>D31/D42*100</f>
        <v>70.198847389655612</v>
      </c>
      <c r="F31" s="18">
        <f t="shared" ref="F31" si="4">F32+F39+F40+F41</f>
        <v>331644</v>
      </c>
      <c r="G31" s="19">
        <f>F31/F42*100</f>
        <v>68.675297567278776</v>
      </c>
      <c r="H31" s="19">
        <f t="shared" si="2"/>
        <v>-25.134597629275802</v>
      </c>
      <c r="I31" s="19">
        <f t="shared" si="3"/>
        <v>67.376094005217084</v>
      </c>
    </row>
    <row r="32" spans="1:9" ht="64.5" customHeight="1">
      <c r="A32" s="17" t="s">
        <v>27</v>
      </c>
      <c r="B32" s="18">
        <f>B33+B36+B37+B38</f>
        <v>441157</v>
      </c>
      <c r="C32" s="18">
        <f>B32/B42*100</f>
        <v>75.35142945960996</v>
      </c>
      <c r="D32" s="18">
        <f>D33+D36+D37+D38</f>
        <v>491159</v>
      </c>
      <c r="E32" s="18">
        <f>D32/D42*100</f>
        <v>70.046392495054846</v>
      </c>
      <c r="F32" s="18">
        <f t="shared" ref="F32" si="5">F33+F36+F37+F38</f>
        <v>331319</v>
      </c>
      <c r="G32" s="19">
        <f>F32/F42*100</f>
        <v>68.607998078340742</v>
      </c>
      <c r="H32" s="19">
        <f t="shared" si="2"/>
        <v>-24.897712152362999</v>
      </c>
      <c r="I32" s="19">
        <f t="shared" si="3"/>
        <v>67.456567018012493</v>
      </c>
    </row>
    <row r="33" spans="1:9" ht="39" customHeight="1">
      <c r="A33" s="17" t="s">
        <v>28</v>
      </c>
      <c r="B33" s="18">
        <f>B34+B35</f>
        <v>61842</v>
      </c>
      <c r="C33" s="18">
        <f>B33/B42*100</f>
        <v>10.562867869355351</v>
      </c>
      <c r="D33" s="18">
        <f>D34+D35</f>
        <v>69229</v>
      </c>
      <c r="E33" s="18">
        <f>D33/D42*100</f>
        <v>9.8730588384619882</v>
      </c>
      <c r="F33" s="18">
        <f>F34+F35</f>
        <v>54289</v>
      </c>
      <c r="G33" s="19">
        <f>F33/F42*100</f>
        <v>11.241913707559908</v>
      </c>
      <c r="H33" s="19">
        <f t="shared" si="2"/>
        <v>-12.213382490863808</v>
      </c>
      <c r="I33" s="19">
        <f t="shared" si="3"/>
        <v>78.419448497017143</v>
      </c>
    </row>
    <row r="34" spans="1:9" ht="39" customHeight="1">
      <c r="A34" s="17" t="s">
        <v>29</v>
      </c>
      <c r="B34" s="18">
        <v>55713</v>
      </c>
      <c r="C34" s="18">
        <f>B34/B42*100</f>
        <v>9.5160094693799469</v>
      </c>
      <c r="D34" s="18">
        <v>69229</v>
      </c>
      <c r="E34" s="18">
        <f>D34/D42*100</f>
        <v>9.8730588384619882</v>
      </c>
      <c r="F34" s="18">
        <v>53062</v>
      </c>
      <c r="G34" s="19">
        <f>F34/F42*100</f>
        <v>10.987832252400004</v>
      </c>
      <c r="H34" s="19">
        <f t="shared" si="2"/>
        <v>-4.7583149354728675</v>
      </c>
      <c r="I34" s="19">
        <f t="shared" si="3"/>
        <v>76.647069869563339</v>
      </c>
    </row>
    <row r="35" spans="1:9" ht="64.5" customHeight="1">
      <c r="A35" s="20" t="s">
        <v>113</v>
      </c>
      <c r="B35" s="18">
        <v>6129</v>
      </c>
      <c r="C35" s="18">
        <f>B35/B42*100</f>
        <v>1.0468583999754042</v>
      </c>
      <c r="D35" s="18">
        <v>0</v>
      </c>
      <c r="E35" s="18">
        <f>D35/D42*100</f>
        <v>0</v>
      </c>
      <c r="F35" s="18">
        <v>1227</v>
      </c>
      <c r="G35" s="19">
        <f>F35/F42*100</f>
        <v>0.25408145515990355</v>
      </c>
      <c r="H35" s="19"/>
      <c r="I35" s="19"/>
    </row>
    <row r="36" spans="1:9" ht="39" customHeight="1">
      <c r="A36" s="3" t="s">
        <v>114</v>
      </c>
      <c r="B36" s="18">
        <v>201838</v>
      </c>
      <c r="C36" s="18">
        <f>B36/B42*100</f>
        <v>34.474760276429372</v>
      </c>
      <c r="D36" s="18">
        <v>138306</v>
      </c>
      <c r="E36" s="18">
        <f>D36/D42*100</f>
        <v>19.724440273762784</v>
      </c>
      <c r="F36" s="18">
        <v>88422</v>
      </c>
      <c r="G36" s="19">
        <f>F36/F42*100</f>
        <v>18.310016648858188</v>
      </c>
      <c r="H36" s="19"/>
      <c r="I36" s="19">
        <f t="shared" si="3"/>
        <v>63.932150449004375</v>
      </c>
    </row>
    <row r="37" spans="1:9" ht="39" customHeight="1">
      <c r="A37" s="3" t="s">
        <v>115</v>
      </c>
      <c r="B37" s="18">
        <v>161034</v>
      </c>
      <c r="C37" s="18">
        <f>B37/B42*100</f>
        <v>27.505269306842756</v>
      </c>
      <c r="D37" s="18">
        <v>272420</v>
      </c>
      <c r="E37" s="18">
        <f>D37/D42*100</f>
        <v>38.851040586658989</v>
      </c>
      <c r="F37" s="18">
        <v>176107</v>
      </c>
      <c r="G37" s="19">
        <f>F37/F42*100</f>
        <v>36.467418764339968</v>
      </c>
      <c r="H37" s="19">
        <f t="shared" si="2"/>
        <v>9.3601351267434296</v>
      </c>
      <c r="I37" s="19">
        <f t="shared" si="3"/>
        <v>64.645400484545917</v>
      </c>
    </row>
    <row r="38" spans="1:9" ht="26.25" customHeight="1">
      <c r="A38" s="17" t="s">
        <v>30</v>
      </c>
      <c r="B38" s="18">
        <v>16443</v>
      </c>
      <c r="C38" s="18">
        <f>B38/B42*100</f>
        <v>2.808532006982472</v>
      </c>
      <c r="D38" s="18">
        <v>11204</v>
      </c>
      <c r="E38" s="18">
        <f>D38/D42*100</f>
        <v>1.597852796171086</v>
      </c>
      <c r="F38" s="18">
        <v>12501</v>
      </c>
      <c r="G38" s="19">
        <f>F38/F42*100</f>
        <v>2.5886489575826852</v>
      </c>
      <c r="H38" s="19"/>
      <c r="I38" s="19"/>
    </row>
    <row r="39" spans="1:9" ht="26.25" customHeight="1">
      <c r="A39" s="17" t="s">
        <v>31</v>
      </c>
      <c r="B39" s="18">
        <v>2172</v>
      </c>
      <c r="C39" s="18">
        <f>B39/B42*100</f>
        <v>0.37098653038775953</v>
      </c>
      <c r="D39" s="18">
        <v>1113</v>
      </c>
      <c r="E39" s="18">
        <f>D39/D42*100</f>
        <v>0.15872993235794527</v>
      </c>
      <c r="F39" s="18">
        <v>401</v>
      </c>
      <c r="G39" s="19">
        <f>F39/F42*100</f>
        <v>8.3037215582005983E-2</v>
      </c>
      <c r="H39" s="19"/>
      <c r="I39" s="19"/>
    </row>
    <row r="40" spans="1:9" ht="64.5" customHeight="1">
      <c r="A40" s="17" t="s">
        <v>32</v>
      </c>
      <c r="B40" s="18">
        <v>70</v>
      </c>
      <c r="C40" s="18">
        <f>B40/B42*100</f>
        <v>1.1956287811760205E-2</v>
      </c>
      <c r="D40" s="18">
        <v>3</v>
      </c>
      <c r="E40" s="18">
        <f>D40/D42*100</f>
        <v>4.2784348344459638E-4</v>
      </c>
      <c r="F40" s="18">
        <v>3</v>
      </c>
      <c r="G40" s="19">
        <f>F40/F42*100</f>
        <v>6.2122605173570557E-4</v>
      </c>
      <c r="H40" s="19"/>
      <c r="I40" s="19"/>
    </row>
    <row r="41" spans="1:9" ht="39" customHeight="1">
      <c r="A41" s="17" t="s">
        <v>33</v>
      </c>
      <c r="B41" s="18">
        <v>-412</v>
      </c>
      <c r="C41" s="18">
        <f>B41/B42*100</f>
        <v>-7.0371293977788643E-2</v>
      </c>
      <c r="D41" s="18">
        <v>-47</v>
      </c>
      <c r="E41" s="18">
        <f>D41/D42*100</f>
        <v>-6.7028812406320108E-3</v>
      </c>
      <c r="F41" s="18">
        <v>-79</v>
      </c>
      <c r="G41" s="19">
        <f>F41/F42*100</f>
        <v>-1.6358952695706912E-2</v>
      </c>
      <c r="H41" s="19">
        <f t="shared" si="2"/>
        <v>-80.825242718446603</v>
      </c>
      <c r="I41" s="19">
        <f t="shared" si="3"/>
        <v>168.08510638297872</v>
      </c>
    </row>
    <row r="42" spans="1:9" s="14" customFormat="1" ht="15" customHeight="1">
      <c r="A42" s="12" t="s">
        <v>34</v>
      </c>
      <c r="B42" s="15">
        <f>B8+B31</f>
        <v>585466</v>
      </c>
      <c r="C42" s="15">
        <f t="shared" ref="C42:F42" si="6">C8+C31</f>
        <v>100</v>
      </c>
      <c r="D42" s="15">
        <f t="shared" si="6"/>
        <v>701191</v>
      </c>
      <c r="E42" s="15">
        <f t="shared" si="6"/>
        <v>100.00000000000001</v>
      </c>
      <c r="F42" s="15">
        <f t="shared" si="6"/>
        <v>482916</v>
      </c>
      <c r="G42" s="19">
        <f>G31+G8</f>
        <v>100</v>
      </c>
      <c r="H42" s="19">
        <f t="shared" si="2"/>
        <v>-17.515961644228696</v>
      </c>
      <c r="I42" s="19">
        <f t="shared" si="3"/>
        <v>68.87082121704357</v>
      </c>
    </row>
    <row r="43" spans="1:9" ht="26.25" customHeight="1">
      <c r="A43" s="3" t="s">
        <v>35</v>
      </c>
      <c r="B43" s="16">
        <f>SUM(B44:B51)</f>
        <v>56328.7</v>
      </c>
      <c r="C43" s="9">
        <f>B43/B88*100</f>
        <v>9.8847547522235093</v>
      </c>
      <c r="D43" s="16">
        <f>SUM(D44:D51)</f>
        <v>85750.3</v>
      </c>
      <c r="E43" s="9">
        <f>D43/D88*100</f>
        <v>11.624974614940161</v>
      </c>
      <c r="F43" s="16">
        <f>SUM(F44:F51)</f>
        <v>56961</v>
      </c>
      <c r="G43" s="9">
        <f>F43/F88*100</f>
        <v>12.148629560108324</v>
      </c>
      <c r="H43" s="9">
        <f>F43/B43*100-100</f>
        <v>1.1225183609776366</v>
      </c>
      <c r="I43" s="10">
        <f t="shared" ref="I43:I65" si="7">F43/D43*100</f>
        <v>66.42658976120201</v>
      </c>
    </row>
    <row r="44" spans="1:9" ht="55.5" customHeight="1">
      <c r="A44" s="3" t="s">
        <v>106</v>
      </c>
      <c r="B44" s="16">
        <v>3841.5</v>
      </c>
      <c r="C44" s="9">
        <f>B44/B88*100</f>
        <v>0.67411968287332413</v>
      </c>
      <c r="D44" s="16">
        <v>6264.9</v>
      </c>
      <c r="E44" s="9">
        <f>D44/D88*100</f>
        <v>0.84931835183245552</v>
      </c>
      <c r="F44" s="16">
        <v>4497.5</v>
      </c>
      <c r="G44" s="9">
        <f>F44/F88*100</f>
        <v>0.95922581146024799</v>
      </c>
      <c r="H44" s="9">
        <f>F44/B44*100-100</f>
        <v>17.076662761941947</v>
      </c>
      <c r="I44" s="10">
        <f t="shared" ref="I44" si="8">F44/D44*100</f>
        <v>71.788855368800782</v>
      </c>
    </row>
    <row r="45" spans="1:9" ht="78" customHeight="1">
      <c r="A45" s="3" t="s">
        <v>36</v>
      </c>
      <c r="B45" s="16">
        <v>169.1</v>
      </c>
      <c r="C45" s="9">
        <f>B45/B88*100</f>
        <v>2.9674251821913081E-2</v>
      </c>
      <c r="D45" s="16">
        <v>355.1</v>
      </c>
      <c r="E45" s="9">
        <f>D45/D88*100</f>
        <v>4.8140105466281183E-2</v>
      </c>
      <c r="F45" s="16">
        <v>182.5</v>
      </c>
      <c r="G45" s="9">
        <f>F45/F88*100</f>
        <v>3.8923559886936132E-2</v>
      </c>
      <c r="H45" s="9">
        <f>F45/B45*100-100</f>
        <v>7.9243051448846984</v>
      </c>
      <c r="I45" s="10">
        <f t="shared" si="7"/>
        <v>51.393973528583494</v>
      </c>
    </row>
    <row r="46" spans="1:9" ht="111.75" customHeight="1">
      <c r="A46" s="3" t="s">
        <v>37</v>
      </c>
      <c r="B46" s="16">
        <v>20350.400000000001</v>
      </c>
      <c r="C46" s="9">
        <f>B46/B88*100</f>
        <v>3.5711584522570083</v>
      </c>
      <c r="D46" s="16">
        <v>30559.599999999999</v>
      </c>
      <c r="E46" s="9">
        <f>D46/D88*100</f>
        <v>4.1428959926988629</v>
      </c>
      <c r="F46" s="16">
        <v>20216.400000000001</v>
      </c>
      <c r="G46" s="9">
        <f>F46/F88*100</f>
        <v>4.3117493484835929</v>
      </c>
      <c r="H46" s="9">
        <f>F46/B46*100-100</f>
        <v>-0.65846371570091833</v>
      </c>
      <c r="I46" s="10">
        <f t="shared" si="7"/>
        <v>66.154007251403826</v>
      </c>
    </row>
    <row r="47" spans="1:9" ht="15" customHeight="1">
      <c r="A47" s="3" t="s">
        <v>38</v>
      </c>
      <c r="B47" s="16">
        <v>14.6</v>
      </c>
      <c r="C47" s="9">
        <f>B47/B88*100</f>
        <v>2.5620584068594384E-3</v>
      </c>
      <c r="D47" s="16">
        <v>0.3</v>
      </c>
      <c r="E47" s="9">
        <f>D47/D88*100</f>
        <v>4.067032283831133E-5</v>
      </c>
      <c r="F47" s="16">
        <v>0.3</v>
      </c>
      <c r="G47" s="9">
        <f>F47/F88*100</f>
        <v>6.398393406071693E-5</v>
      </c>
      <c r="H47" s="9">
        <f t="shared" ref="H47:H50" si="9">F47/B47*100-100</f>
        <v>-97.945205479452056</v>
      </c>
      <c r="I47" s="10">
        <f t="shared" si="7"/>
        <v>100</v>
      </c>
    </row>
    <row r="48" spans="1:9" ht="64.5" customHeight="1">
      <c r="A48" s="3" t="s">
        <v>39</v>
      </c>
      <c r="B48" s="16">
        <v>5118.6000000000004</v>
      </c>
      <c r="C48" s="9">
        <f>B48/B88*100</f>
        <v>0.89822960009251529</v>
      </c>
      <c r="D48" s="16">
        <v>7869.3</v>
      </c>
      <c r="E48" s="9">
        <f>D48/D88*100</f>
        <v>1.0668232383717444</v>
      </c>
      <c r="F48" s="16">
        <v>5007.1000000000004</v>
      </c>
      <c r="G48" s="9">
        <f>F48/F88*100</f>
        <v>1.0679131874513859</v>
      </c>
      <c r="H48" s="9">
        <f t="shared" si="9"/>
        <v>-2.1783300121126814</v>
      </c>
      <c r="I48" s="10">
        <f t="shared" si="7"/>
        <v>63.628276975080375</v>
      </c>
    </row>
    <row r="49" spans="1:9" ht="33.75" customHeight="1">
      <c r="A49" s="3" t="s">
        <v>107</v>
      </c>
      <c r="B49" s="16">
        <v>255.7</v>
      </c>
      <c r="C49" s="9">
        <f>B49/B88*100</f>
        <v>4.4871118810545091E-2</v>
      </c>
      <c r="D49" s="16">
        <v>2658.5</v>
      </c>
      <c r="E49" s="9">
        <f>D49/D88*100</f>
        <v>0.36040684421883556</v>
      </c>
      <c r="F49" s="16">
        <v>2648.7</v>
      </c>
      <c r="G49" s="9">
        <f>F49/F88*100</f>
        <v>0.56491415382206966</v>
      </c>
      <c r="H49" s="9">
        <f t="shared" ref="H49" si="10">F49/B49*100-100</f>
        <v>935.86233867813826</v>
      </c>
      <c r="I49" s="10">
        <f t="shared" ref="I49" si="11">F49/D49*100</f>
        <v>99.631371073913854</v>
      </c>
    </row>
    <row r="50" spans="1:9" ht="15" customHeight="1">
      <c r="A50" s="3" t="s">
        <v>40</v>
      </c>
      <c r="B50" s="16">
        <v>0</v>
      </c>
      <c r="C50" s="9">
        <f>B50/B88*100</f>
        <v>0</v>
      </c>
      <c r="D50" s="16">
        <v>100</v>
      </c>
      <c r="E50" s="9">
        <f>D50/D88*100</f>
        <v>1.3556774279437111E-2</v>
      </c>
      <c r="F50" s="16">
        <v>0</v>
      </c>
      <c r="G50" s="9">
        <f>F50/F88*100</f>
        <v>0</v>
      </c>
      <c r="H50" s="9" t="e">
        <f t="shared" si="9"/>
        <v>#DIV/0!</v>
      </c>
      <c r="I50" s="10">
        <f t="shared" si="7"/>
        <v>0</v>
      </c>
    </row>
    <row r="51" spans="1:9" ht="26.25" customHeight="1">
      <c r="A51" s="3" t="s">
        <v>41</v>
      </c>
      <c r="B51" s="16">
        <v>26578.799999999999</v>
      </c>
      <c r="C51" s="9">
        <f>B51/B88*100</f>
        <v>4.664139587961345</v>
      </c>
      <c r="D51" s="16">
        <v>37942.6</v>
      </c>
      <c r="E51" s="9">
        <f>D51/D88*100</f>
        <v>5.143792637749705</v>
      </c>
      <c r="F51" s="16">
        <v>24408.5</v>
      </c>
      <c r="G51" s="9">
        <f>F51/F88*100</f>
        <v>5.2058395150700303</v>
      </c>
      <c r="H51" s="9">
        <f>F51/B51*100-100</f>
        <v>-8.1655304227429326</v>
      </c>
      <c r="I51" s="10">
        <f t="shared" si="7"/>
        <v>64.330066995935965</v>
      </c>
    </row>
    <row r="52" spans="1:9" ht="15" customHeight="1">
      <c r="A52" s="3" t="s">
        <v>42</v>
      </c>
      <c r="B52" s="16">
        <f>B53</f>
        <v>745.7</v>
      </c>
      <c r="C52" s="9">
        <f>B52/B88*100</f>
        <v>0.13085801054760843</v>
      </c>
      <c r="D52" s="16">
        <f>D53</f>
        <v>1583.6</v>
      </c>
      <c r="E52" s="9">
        <f>D52/D88*100</f>
        <v>0.21468507748916604</v>
      </c>
      <c r="F52" s="16">
        <f>F53</f>
        <v>969.1</v>
      </c>
      <c r="G52" s="9">
        <f>F52/F88*100</f>
        <v>0.20668943499413595</v>
      </c>
      <c r="H52" s="9">
        <f>F52/B52*100-100</f>
        <v>29.95842832238165</v>
      </c>
      <c r="I52" s="10">
        <f t="shared" si="7"/>
        <v>61.196009093205362</v>
      </c>
    </row>
    <row r="53" spans="1:9" ht="26.25" customHeight="1">
      <c r="A53" s="3" t="s">
        <v>43</v>
      </c>
      <c r="B53" s="16">
        <v>745.7</v>
      </c>
      <c r="C53" s="9">
        <f>B53/B88*100</f>
        <v>0.13085801054760843</v>
      </c>
      <c r="D53" s="16">
        <v>1583.6</v>
      </c>
      <c r="E53" s="9">
        <f>D53/D88*100</f>
        <v>0.21468507748916604</v>
      </c>
      <c r="F53" s="16">
        <v>969.1</v>
      </c>
      <c r="G53" s="9">
        <f>F53/F88*100</f>
        <v>0.20668943499413595</v>
      </c>
      <c r="H53" s="9">
        <f t="shared" ref="H53:H101" si="12">F53/B53*100-100</f>
        <v>29.95842832238165</v>
      </c>
      <c r="I53" s="10">
        <f t="shared" si="7"/>
        <v>61.196009093205362</v>
      </c>
    </row>
    <row r="54" spans="1:9" ht="51.75" customHeight="1">
      <c r="A54" s="3" t="s">
        <v>44</v>
      </c>
      <c r="B54" s="16">
        <f>B55</f>
        <v>1028</v>
      </c>
      <c r="C54" s="9">
        <f>B54/B88*100</f>
        <v>0.18039698919530839</v>
      </c>
      <c r="D54" s="16">
        <f>D55</f>
        <v>1827.6</v>
      </c>
      <c r="E54" s="9">
        <f>D54/D88*100</f>
        <v>0.2477636067309926</v>
      </c>
      <c r="F54" s="16">
        <f>F55</f>
        <v>844.5</v>
      </c>
      <c r="G54" s="9">
        <f>F54/F88*100</f>
        <v>0.18011477438091814</v>
      </c>
      <c r="H54" s="9">
        <f t="shared" si="12"/>
        <v>-17.850194552529189</v>
      </c>
      <c r="I54" s="10">
        <f t="shared" si="7"/>
        <v>46.208141825344718</v>
      </c>
    </row>
    <row r="55" spans="1:9" ht="66" customHeight="1">
      <c r="A55" s="3" t="s">
        <v>101</v>
      </c>
      <c r="B55" s="16">
        <v>1028</v>
      </c>
      <c r="C55" s="9">
        <f>B55/B88*100</f>
        <v>0.18039698919530839</v>
      </c>
      <c r="D55" s="16">
        <v>1827.6</v>
      </c>
      <c r="E55" s="9">
        <f>D55/D88*100</f>
        <v>0.2477636067309926</v>
      </c>
      <c r="F55" s="16">
        <v>844.5</v>
      </c>
      <c r="G55" s="9">
        <f>F55/F88*100</f>
        <v>0.18011477438091814</v>
      </c>
      <c r="H55" s="9">
        <f t="shared" si="12"/>
        <v>-17.850194552529189</v>
      </c>
      <c r="I55" s="10">
        <f t="shared" si="7"/>
        <v>46.208141825344718</v>
      </c>
    </row>
    <row r="56" spans="1:9" ht="26.25" customHeight="1">
      <c r="A56" s="3" t="s">
        <v>45</v>
      </c>
      <c r="B56" s="16">
        <f>SUM(B57:B60)</f>
        <v>27527.299999999996</v>
      </c>
      <c r="C56" s="9">
        <f>B56/B88*100</f>
        <v>4.8305856426809459</v>
      </c>
      <c r="D56" s="16">
        <f>SUM(D57:D60)</f>
        <v>41876.200000000004</v>
      </c>
      <c r="E56" s="9">
        <f>D56/D88*100</f>
        <v>5.6770619108056444</v>
      </c>
      <c r="F56" s="16">
        <f>SUM(F57:F60)</f>
        <v>15264.3</v>
      </c>
      <c r="G56" s="9">
        <f>F56/F88*100</f>
        <v>3.2555665489433379</v>
      </c>
      <c r="H56" s="9">
        <f t="shared" si="12"/>
        <v>-44.54850275907917</v>
      </c>
      <c r="I56" s="10">
        <f t="shared" si="7"/>
        <v>36.45101513508866</v>
      </c>
    </row>
    <row r="57" spans="1:9" ht="26.25" customHeight="1">
      <c r="A57" s="3" t="s">
        <v>102</v>
      </c>
      <c r="B57" s="16">
        <v>100</v>
      </c>
      <c r="C57" s="9">
        <f>B57/B89*100</f>
        <v>6.9118196955066949E-2</v>
      </c>
      <c r="D57" s="16">
        <v>0</v>
      </c>
      <c r="E57" s="9">
        <f>D57/D89*100</f>
        <v>0</v>
      </c>
      <c r="F57" s="16">
        <v>0</v>
      </c>
      <c r="G57" s="9">
        <f>F57/F89*100</f>
        <v>0</v>
      </c>
      <c r="H57" s="9">
        <f t="shared" si="12"/>
        <v>-100</v>
      </c>
      <c r="I57" s="10" t="e">
        <f t="shared" si="7"/>
        <v>#DIV/0!</v>
      </c>
    </row>
    <row r="58" spans="1:9" ht="26.25" customHeight="1">
      <c r="A58" s="3" t="s">
        <v>46</v>
      </c>
      <c r="B58" s="16">
        <v>1372.8</v>
      </c>
      <c r="C58" s="9">
        <f>B58/B88*100</f>
        <v>0.24090368362579706</v>
      </c>
      <c r="D58" s="16">
        <v>1309.8</v>
      </c>
      <c r="E58" s="9">
        <f>D58/D88*100</f>
        <v>0.17756662951206725</v>
      </c>
      <c r="F58" s="16">
        <v>61</v>
      </c>
      <c r="G58" s="9">
        <f>F58/F88*100</f>
        <v>1.3010066592345776E-2</v>
      </c>
      <c r="H58" s="9">
        <f t="shared" si="12"/>
        <v>-95.556526806526804</v>
      </c>
      <c r="I58" s="10">
        <f t="shared" si="7"/>
        <v>4.65719957245381</v>
      </c>
    </row>
    <row r="59" spans="1:9" ht="26.25" customHeight="1">
      <c r="A59" s="3" t="s">
        <v>47</v>
      </c>
      <c r="B59" s="16">
        <v>21149.1</v>
      </c>
      <c r="C59" s="9">
        <f>B59/B88*100</f>
        <v>3.711317085788421</v>
      </c>
      <c r="D59" s="16">
        <v>38887.599999999999</v>
      </c>
      <c r="E59" s="9">
        <f>D59/D88*100</f>
        <v>5.271904154690386</v>
      </c>
      <c r="F59" s="16">
        <v>14851.5</v>
      </c>
      <c r="G59" s="9">
        <f>F59/F88*100</f>
        <v>3.1675246556757917</v>
      </c>
      <c r="H59" s="9">
        <f t="shared" si="12"/>
        <v>-29.777153637743453</v>
      </c>
      <c r="I59" s="10">
        <f t="shared" si="7"/>
        <v>38.190837182032325</v>
      </c>
    </row>
    <row r="60" spans="1:9" ht="26.25" customHeight="1">
      <c r="A60" s="3" t="s">
        <v>48</v>
      </c>
      <c r="B60" s="16">
        <v>4905.3999999999996</v>
      </c>
      <c r="C60" s="9">
        <f>B60/B88*100</f>
        <v>0.86081652801426634</v>
      </c>
      <c r="D60" s="16">
        <v>1678.8</v>
      </c>
      <c r="E60" s="9">
        <f>D60/D88*100</f>
        <v>0.2275911266031902</v>
      </c>
      <c r="F60" s="16">
        <v>351.8</v>
      </c>
      <c r="G60" s="9">
        <f>F60/F88*100</f>
        <v>7.5031826675200725E-2</v>
      </c>
      <c r="H60" s="9">
        <f t="shared" si="12"/>
        <v>-92.828311656541771</v>
      </c>
      <c r="I60" s="10">
        <f t="shared" si="7"/>
        <v>20.955444365022636</v>
      </c>
    </row>
    <row r="61" spans="1:9" ht="26.25" customHeight="1">
      <c r="A61" s="3" t="s">
        <v>49</v>
      </c>
      <c r="B61" s="16">
        <f>SUM(B62:B64)</f>
        <v>13017.4</v>
      </c>
      <c r="C61" s="9">
        <f>B61/B88*100</f>
        <v>2.2843382948939763</v>
      </c>
      <c r="D61" s="16">
        <f>SUM(D62:D64)</f>
        <v>22327.5</v>
      </c>
      <c r="E61" s="9">
        <f>D61/D88*100</f>
        <v>3.0268887772413207</v>
      </c>
      <c r="F61" s="16">
        <f>SUM(F62:F64)</f>
        <v>10785.4</v>
      </c>
      <c r="G61" s="9">
        <f>F61/F88*100</f>
        <v>2.3003077413948545</v>
      </c>
      <c r="H61" s="9">
        <f t="shared" si="12"/>
        <v>-17.146281131408728</v>
      </c>
      <c r="I61" s="10">
        <f t="shared" si="7"/>
        <v>48.30545291680663</v>
      </c>
    </row>
    <row r="62" spans="1:9" ht="15" customHeight="1">
      <c r="A62" s="3" t="s">
        <v>50</v>
      </c>
      <c r="B62" s="16">
        <v>2988.4</v>
      </c>
      <c r="C62" s="9">
        <f>B62/B88*100</f>
        <v>0.52441474952457157</v>
      </c>
      <c r="D62" s="16">
        <v>3605.1</v>
      </c>
      <c r="E62" s="9">
        <f>D62/D88*100</f>
        <v>0.48873526954798729</v>
      </c>
      <c r="F62" s="16">
        <v>1608.1</v>
      </c>
      <c r="G62" s="9">
        <f>F62/F88*100</f>
        <v>0.34297521454346297</v>
      </c>
      <c r="H62" s="9">
        <f t="shared" si="12"/>
        <v>-46.188595904162767</v>
      </c>
      <c r="I62" s="10">
        <f t="shared" si="7"/>
        <v>44.606252253751627</v>
      </c>
    </row>
    <row r="63" spans="1:9" ht="15" customHeight="1">
      <c r="A63" s="3" t="s">
        <v>51</v>
      </c>
      <c r="B63" s="16">
        <v>1051.7</v>
      </c>
      <c r="C63" s="9">
        <f>B63/B88*100</f>
        <v>0.18455594702014189</v>
      </c>
      <c r="D63" s="16">
        <v>3295.8</v>
      </c>
      <c r="E63" s="9">
        <f>D63/D88*100</f>
        <v>0.44680416670168832</v>
      </c>
      <c r="F63" s="16">
        <v>814.3</v>
      </c>
      <c r="G63" s="9">
        <f>F63/F88*100</f>
        <v>0.17367372501880596</v>
      </c>
      <c r="H63" s="9">
        <f t="shared" si="12"/>
        <v>-22.57297708471998</v>
      </c>
      <c r="I63" s="10">
        <f t="shared" si="7"/>
        <v>24.707203106984643</v>
      </c>
    </row>
    <row r="64" spans="1:9" ht="15" customHeight="1">
      <c r="A64" s="3" t="s">
        <v>52</v>
      </c>
      <c r="B64" s="16">
        <v>8977.2999999999993</v>
      </c>
      <c r="C64" s="9">
        <f>B64/B88*100</f>
        <v>1.5753675983492625</v>
      </c>
      <c r="D64" s="16">
        <v>15426.6</v>
      </c>
      <c r="E64" s="9">
        <f>D64/D88*100</f>
        <v>2.0913493409916453</v>
      </c>
      <c r="F64" s="16">
        <v>8363</v>
      </c>
      <c r="G64" s="9">
        <f>F64/F88*100</f>
        <v>1.7836588018325856</v>
      </c>
      <c r="H64" s="9">
        <f t="shared" si="12"/>
        <v>-6.8428146547402804</v>
      </c>
      <c r="I64" s="10">
        <f t="shared" si="7"/>
        <v>54.21155666186975</v>
      </c>
    </row>
    <row r="65" spans="1:9" ht="15" customHeight="1">
      <c r="A65" s="3" t="s">
        <v>53</v>
      </c>
      <c r="B65" s="16">
        <f>SUM(B66:B71)</f>
        <v>428284.69999999995</v>
      </c>
      <c r="C65" s="9">
        <f>B65/B88*100</f>
        <v>75.156877819470708</v>
      </c>
      <c r="D65" s="16">
        <f>SUM(D66:D71)</f>
        <v>505045.8</v>
      </c>
      <c r="E65" s="9">
        <f>D65/D88*100</f>
        <v>68.467919113777384</v>
      </c>
      <c r="F65" s="16">
        <f>SUM(F66:F71)</f>
        <v>329599.59999999992</v>
      </c>
      <c r="G65" s="9">
        <f>F65/F88*100</f>
        <v>70.296930242795568</v>
      </c>
      <c r="H65" s="9">
        <f t="shared" si="12"/>
        <v>-23.041939158695143</v>
      </c>
      <c r="I65" s="10">
        <f t="shared" si="7"/>
        <v>65.261328774538853</v>
      </c>
    </row>
    <row r="66" spans="1:9" ht="15" customHeight="1">
      <c r="A66" s="3" t="s">
        <v>54</v>
      </c>
      <c r="B66" s="16">
        <v>94198.1</v>
      </c>
      <c r="C66" s="9">
        <f>B66/B88*100</f>
        <v>16.53020780925932</v>
      </c>
      <c r="D66" s="16">
        <v>149972.9</v>
      </c>
      <c r="E66" s="9">
        <f>D66/D88*100</f>
        <v>20.331487533325937</v>
      </c>
      <c r="F66" s="16">
        <v>94042.4</v>
      </c>
      <c r="G66" s="9">
        <f>F66/F88*100</f>
        <v>20.057342401705217</v>
      </c>
      <c r="H66" s="9">
        <f t="shared" si="12"/>
        <v>-0.16528995807772162</v>
      </c>
      <c r="I66" s="10">
        <f t="shared" ref="I66:I101" si="13">F66/D66*100</f>
        <v>62.706262264715832</v>
      </c>
    </row>
    <row r="67" spans="1:9" ht="15" customHeight="1">
      <c r="A67" s="3" t="s">
        <v>55</v>
      </c>
      <c r="B67" s="16">
        <v>308617.3</v>
      </c>
      <c r="C67" s="9">
        <f>B67/B88*100</f>
        <v>54.157229312826118</v>
      </c>
      <c r="D67" s="16">
        <v>320864.59999999998</v>
      </c>
      <c r="E67" s="9">
        <f>D67/D88*100</f>
        <v>43.498889564618764</v>
      </c>
      <c r="F67" s="16">
        <v>210612.8</v>
      </c>
      <c r="G67" s="9">
        <f>F67/F88*100</f>
        <v>44.919451691809869</v>
      </c>
      <c r="H67" s="9">
        <f t="shared" si="12"/>
        <v>-31.755996828434434</v>
      </c>
      <c r="I67" s="10">
        <f t="shared" si="13"/>
        <v>65.639151218302047</v>
      </c>
    </row>
    <row r="68" spans="1:9" ht="26.25" customHeight="1">
      <c r="A68" s="3" t="s">
        <v>56</v>
      </c>
      <c r="B68" s="16">
        <v>24165.599999999999</v>
      </c>
      <c r="C68" s="9">
        <f>B68/B88*100</f>
        <v>4.2406629203289343</v>
      </c>
      <c r="D68" s="16">
        <v>32373.3</v>
      </c>
      <c r="E68" s="9">
        <f>D68/D88*100</f>
        <v>4.388775207805014</v>
      </c>
      <c r="F68" s="16">
        <v>23500</v>
      </c>
      <c r="G68" s="9">
        <f>F68/F88*100</f>
        <v>5.0120748347561594</v>
      </c>
      <c r="H68" s="9">
        <f t="shared" si="12"/>
        <v>-2.7543284669116304</v>
      </c>
      <c r="I68" s="10">
        <f t="shared" si="13"/>
        <v>72.590684298480539</v>
      </c>
    </row>
    <row r="69" spans="1:9" ht="36.75" customHeight="1">
      <c r="A69" s="3" t="s">
        <v>57</v>
      </c>
      <c r="B69" s="16">
        <v>21.6</v>
      </c>
      <c r="C69" s="9">
        <f>B69/B88*100</f>
        <v>3.7904425745317718E-3</v>
      </c>
      <c r="D69" s="16">
        <v>310</v>
      </c>
      <c r="E69" s="9">
        <f>D69/D88*100</f>
        <v>4.202600026625504E-2</v>
      </c>
      <c r="F69" s="16">
        <v>100.7</v>
      </c>
      <c r="G69" s="9">
        <f>F69/F88*100</f>
        <v>2.1477273866380649E-2</v>
      </c>
      <c r="H69" s="9">
        <f t="shared" si="12"/>
        <v>366.2037037037037</v>
      </c>
      <c r="I69" s="10">
        <f t="shared" si="13"/>
        <v>32.483870967741936</v>
      </c>
    </row>
    <row r="70" spans="1:9" ht="15" customHeight="1">
      <c r="A70" s="3" t="s">
        <v>58</v>
      </c>
      <c r="B70" s="16">
        <v>1282.0999999999999</v>
      </c>
      <c r="C70" s="9">
        <f>B70/B88*100</f>
        <v>0.2249873344818141</v>
      </c>
      <c r="D70" s="16">
        <v>190</v>
      </c>
      <c r="E70" s="9">
        <f>D70/D88*100</f>
        <v>2.5757871130930508E-2</v>
      </c>
      <c r="F70" s="16">
        <v>95.1</v>
      </c>
      <c r="G70" s="9">
        <f>F70/F88*100</f>
        <v>2.0282907097247265E-2</v>
      </c>
      <c r="H70" s="9">
        <f t="shared" si="12"/>
        <v>-92.582481865689104</v>
      </c>
      <c r="I70" s="10">
        <f t="shared" si="13"/>
        <v>50.05263157894737</v>
      </c>
    </row>
    <row r="71" spans="1:9" ht="26.25" customHeight="1">
      <c r="A71" s="3" t="s">
        <v>59</v>
      </c>
      <c r="B71" s="16">
        <v>0</v>
      </c>
      <c r="C71" s="9">
        <f>B71/B88*100</f>
        <v>0</v>
      </c>
      <c r="D71" s="16">
        <v>1335</v>
      </c>
      <c r="E71" s="9">
        <f>D71/D88*100</f>
        <v>0.18098293663048542</v>
      </c>
      <c r="F71" s="16">
        <v>1248.5999999999999</v>
      </c>
      <c r="G71" s="9">
        <f>F71/F88*100</f>
        <v>0.26630113356070384</v>
      </c>
      <c r="H71" s="9" t="e">
        <f t="shared" si="12"/>
        <v>#DIV/0!</v>
      </c>
      <c r="I71" s="10">
        <f t="shared" si="13"/>
        <v>93.528089887640448</v>
      </c>
    </row>
    <row r="72" spans="1:9" ht="26.25" customHeight="1">
      <c r="A72" s="3" t="s">
        <v>60</v>
      </c>
      <c r="B72" s="16">
        <f>B73</f>
        <v>24196.5</v>
      </c>
      <c r="C72" s="9">
        <f>B72/B88*100</f>
        <v>4.2460853590119454</v>
      </c>
      <c r="D72" s="16">
        <f>D73</f>
        <v>35180</v>
      </c>
      <c r="E72" s="9">
        <f>D72/D88*100</f>
        <v>4.7692731915059756</v>
      </c>
      <c r="F72" s="16">
        <f>F73</f>
        <v>25566.7</v>
      </c>
      <c r="G72" s="9">
        <f>F72/F88*100</f>
        <v>5.4528601565004386</v>
      </c>
      <c r="H72" s="9">
        <f t="shared" si="12"/>
        <v>5.6628024714318315</v>
      </c>
      <c r="I72" s="10">
        <f t="shared" si="13"/>
        <v>72.673962478681077</v>
      </c>
    </row>
    <row r="73" spans="1:9" ht="15" customHeight="1">
      <c r="A73" s="3" t="s">
        <v>61</v>
      </c>
      <c r="B73" s="16">
        <v>24196.5</v>
      </c>
      <c r="C73" s="9">
        <f>B73/B88*100</f>
        <v>4.2460853590119454</v>
      </c>
      <c r="D73" s="16">
        <v>35180</v>
      </c>
      <c r="E73" s="9">
        <f>D73/D88*100</f>
        <v>4.7692731915059756</v>
      </c>
      <c r="F73" s="16">
        <v>25566.7</v>
      </c>
      <c r="G73" s="9">
        <f>F73/F88*100</f>
        <v>5.4528601565004386</v>
      </c>
      <c r="H73" s="9">
        <f t="shared" si="12"/>
        <v>5.6628024714318315</v>
      </c>
      <c r="I73" s="10">
        <f t="shared" si="13"/>
        <v>72.673962478681077</v>
      </c>
    </row>
    <row r="74" spans="1:9" ht="15" customHeight="1">
      <c r="A74" s="3" t="s">
        <v>62</v>
      </c>
      <c r="B74" s="16">
        <f>SUM(B75:B78)</f>
        <v>14979.699999999999</v>
      </c>
      <c r="C74" s="9">
        <f>B74/B88*100</f>
        <v>2.628689473783036</v>
      </c>
      <c r="D74" s="16">
        <f>SUM(D75:D78)</f>
        <v>31589.4</v>
      </c>
      <c r="E74" s="9">
        <f>D74/D88*100</f>
        <v>4.2825036542285071</v>
      </c>
      <c r="F74" s="16">
        <f>SUM(F75:F78)</f>
        <v>22676.3</v>
      </c>
      <c r="G74" s="9">
        <f>F74/F88*100</f>
        <v>4.8363962798034512</v>
      </c>
      <c r="H74" s="9">
        <f t="shared" si="12"/>
        <v>51.380201205631636</v>
      </c>
      <c r="I74" s="10">
        <f t="shared" si="13"/>
        <v>71.784522656334076</v>
      </c>
    </row>
    <row r="75" spans="1:9" ht="15" customHeight="1">
      <c r="A75" s="3" t="s">
        <v>63</v>
      </c>
      <c r="B75" s="16">
        <v>3317.7</v>
      </c>
      <c r="C75" s="9">
        <f>B75/B88*100</f>
        <v>0.58220145044092864</v>
      </c>
      <c r="D75" s="16">
        <v>4387.8</v>
      </c>
      <c r="E75" s="9">
        <f>D75/D88*100</f>
        <v>0.59484414183314149</v>
      </c>
      <c r="F75" s="16">
        <v>3135.7</v>
      </c>
      <c r="G75" s="9">
        <f>F75/F88*100</f>
        <v>0.66878140678063358</v>
      </c>
      <c r="H75" s="9">
        <f t="shared" si="12"/>
        <v>-5.485728064623089</v>
      </c>
      <c r="I75" s="10">
        <f t="shared" si="13"/>
        <v>71.464059437531319</v>
      </c>
    </row>
    <row r="76" spans="1:9" ht="26.25" customHeight="1">
      <c r="A76" s="3" t="s">
        <v>64</v>
      </c>
      <c r="B76" s="16">
        <v>4990.1000000000004</v>
      </c>
      <c r="C76" s="9">
        <f>B76/B88*100</f>
        <v>0.8756799764431018</v>
      </c>
      <c r="D76" s="16">
        <v>18548.2</v>
      </c>
      <c r="E76" s="9">
        <f>D76/D88*100</f>
        <v>2.5145376068985539</v>
      </c>
      <c r="F76" s="16">
        <v>12553.3</v>
      </c>
      <c r="G76" s="9">
        <f>F76/F88*100</f>
        <v>2.677365064814659</v>
      </c>
      <c r="H76" s="9">
        <f t="shared" si="12"/>
        <v>151.56409691188549</v>
      </c>
      <c r="I76" s="10">
        <f t="shared" si="13"/>
        <v>67.679343548161</v>
      </c>
    </row>
    <row r="77" spans="1:9" ht="15" customHeight="1">
      <c r="A77" s="3" t="s">
        <v>65</v>
      </c>
      <c r="B77" s="16">
        <v>6115.4</v>
      </c>
      <c r="C77" s="9">
        <f>B77/B88*100</f>
        <v>1.0731515055690553</v>
      </c>
      <c r="D77" s="16">
        <v>7418.7</v>
      </c>
      <c r="E77" s="9">
        <f>D77/D88*100</f>
        <v>1.0057364134686009</v>
      </c>
      <c r="F77" s="16">
        <v>6021.5</v>
      </c>
      <c r="G77" s="9">
        <f>F77/F88*100</f>
        <v>1.2842641964886901</v>
      </c>
      <c r="H77" s="9">
        <f t="shared" si="12"/>
        <v>-1.5354678353010343</v>
      </c>
      <c r="I77" s="10">
        <f t="shared" si="13"/>
        <v>81.166511652985037</v>
      </c>
    </row>
    <row r="78" spans="1:9" ht="26.25" customHeight="1">
      <c r="A78" s="3" t="s">
        <v>66</v>
      </c>
      <c r="B78" s="16">
        <v>556.5</v>
      </c>
      <c r="C78" s="9">
        <f>B78/B88*100</f>
        <v>9.7656541329950511E-2</v>
      </c>
      <c r="D78" s="16">
        <v>1234.7</v>
      </c>
      <c r="E78" s="9">
        <f>D78/D88*100</f>
        <v>0.16738549202821001</v>
      </c>
      <c r="F78" s="16">
        <v>965.8</v>
      </c>
      <c r="G78" s="9">
        <f>F78/F88*100</f>
        <v>0.20598561171946803</v>
      </c>
      <c r="H78" s="9">
        <f t="shared" si="12"/>
        <v>73.54896675651392</v>
      </c>
      <c r="I78" s="10">
        <f t="shared" si="13"/>
        <v>78.221430306957146</v>
      </c>
    </row>
    <row r="79" spans="1:9" ht="26.25" customHeight="1">
      <c r="A79" s="3" t="s">
        <v>67</v>
      </c>
      <c r="B79" s="16">
        <f>SUM(B80:B81)</f>
        <v>1060.0999999999999</v>
      </c>
      <c r="C79" s="9">
        <f>B79/B88*100</f>
        <v>0.18603000802134864</v>
      </c>
      <c r="D79" s="16">
        <f>SUM(D80:D81)</f>
        <v>8418.2999999999993</v>
      </c>
      <c r="E79" s="9">
        <f>D79/D88*100</f>
        <v>1.141249929165854</v>
      </c>
      <c r="F79" s="16">
        <f>SUM(F80:F81)</f>
        <v>5268.6</v>
      </c>
      <c r="G79" s="9">
        <f>F79/F88*100</f>
        <v>1.1236858499743108</v>
      </c>
      <c r="H79" s="9">
        <f t="shared" si="12"/>
        <v>396.99084991981897</v>
      </c>
      <c r="I79" s="10">
        <f t="shared" si="13"/>
        <v>62.585082498841814</v>
      </c>
    </row>
    <row r="80" spans="1:9" ht="15" customHeight="1">
      <c r="A80" s="3" t="s">
        <v>68</v>
      </c>
      <c r="B80" s="16">
        <v>1060.0999999999999</v>
      </c>
      <c r="C80" s="9">
        <f>B80/B88*100</f>
        <v>0.18603000802134864</v>
      </c>
      <c r="D80" s="16">
        <v>1478.4</v>
      </c>
      <c r="E80" s="9">
        <f>D80/D88*100</f>
        <v>0.20042335094719826</v>
      </c>
      <c r="F80" s="16">
        <v>378.3</v>
      </c>
      <c r="G80" s="9">
        <f>F80/F88*100</f>
        <v>8.0683740850564054E-2</v>
      </c>
      <c r="H80" s="9">
        <f t="shared" si="12"/>
        <v>-64.314687293651531</v>
      </c>
      <c r="I80" s="10">
        <f t="shared" si="13"/>
        <v>25.588474025974023</v>
      </c>
    </row>
    <row r="81" spans="1:9" ht="15" customHeight="1">
      <c r="A81" s="3" t="s">
        <v>69</v>
      </c>
      <c r="B81" s="16">
        <v>0</v>
      </c>
      <c r="C81" s="9">
        <f>B81/B88*100</f>
        <v>0</v>
      </c>
      <c r="D81" s="16">
        <v>6939.9</v>
      </c>
      <c r="E81" s="9">
        <f>D81/D88*100</f>
        <v>0.9408265782186559</v>
      </c>
      <c r="F81" s="16">
        <v>4890.3</v>
      </c>
      <c r="G81" s="9">
        <f>F81/F88*100</f>
        <v>1.0430021091237467</v>
      </c>
      <c r="H81" s="9" t="e">
        <f t="shared" si="12"/>
        <v>#DIV/0!</v>
      </c>
      <c r="I81" s="10">
        <f t="shared" si="13"/>
        <v>70.466433233908276</v>
      </c>
    </row>
    <row r="82" spans="1:9" ht="26.25" customHeight="1">
      <c r="A82" s="3" t="s">
        <v>70</v>
      </c>
      <c r="B82" s="16">
        <f>B83</f>
        <v>647.70000000000005</v>
      </c>
      <c r="C82" s="9">
        <f>B82/B88*100</f>
        <v>0.11366063220019577</v>
      </c>
      <c r="D82" s="16">
        <f>D83</f>
        <v>1176.9000000000001</v>
      </c>
      <c r="E82" s="9">
        <f>D82/D88*100</f>
        <v>0.15954967649469537</v>
      </c>
      <c r="F82" s="16">
        <f>F83</f>
        <v>876.2</v>
      </c>
      <c r="G82" s="9">
        <f>F82/F88*100</f>
        <v>0.18687574341333393</v>
      </c>
      <c r="H82" s="9">
        <f t="shared" si="12"/>
        <v>35.278678400494044</v>
      </c>
      <c r="I82" s="10">
        <f t="shared" si="13"/>
        <v>74.449825813578045</v>
      </c>
    </row>
    <row r="83" spans="1:9" ht="26.25" customHeight="1">
      <c r="A83" s="3" t="s">
        <v>71</v>
      </c>
      <c r="B83" s="16">
        <v>647.70000000000005</v>
      </c>
      <c r="C83" s="9">
        <f>B83/B88*100</f>
        <v>0.11366063220019577</v>
      </c>
      <c r="D83" s="16">
        <v>1176.9000000000001</v>
      </c>
      <c r="E83" s="9">
        <f>D83/D88*100</f>
        <v>0.15954967649469537</v>
      </c>
      <c r="F83" s="16">
        <v>876.2</v>
      </c>
      <c r="G83" s="9">
        <f>F83/F88*100</f>
        <v>0.18687574341333393</v>
      </c>
      <c r="H83" s="9">
        <f t="shared" si="12"/>
        <v>35.278678400494044</v>
      </c>
      <c r="I83" s="10">
        <f t="shared" si="13"/>
        <v>74.449825813578045</v>
      </c>
    </row>
    <row r="84" spans="1:9" ht="39" customHeight="1">
      <c r="A84" s="3" t="s">
        <v>72</v>
      </c>
      <c r="B84" s="16">
        <f>B85</f>
        <v>2038.5</v>
      </c>
      <c r="C84" s="9">
        <f>B84/B88*100</f>
        <v>0.35772301797143596</v>
      </c>
      <c r="D84" s="16">
        <f>D85</f>
        <v>626</v>
      </c>
      <c r="E84" s="9">
        <f>D84/D88*100</f>
        <v>8.4865406989276318E-2</v>
      </c>
      <c r="F84" s="16">
        <f>F85</f>
        <v>56</v>
      </c>
      <c r="G84" s="9">
        <f>F84/F88*100</f>
        <v>1.1943667691333827E-2</v>
      </c>
      <c r="H84" s="9">
        <f t="shared" si="12"/>
        <v>-97.252882021093939</v>
      </c>
      <c r="I84" s="10">
        <f t="shared" si="13"/>
        <v>8.9456869009584654</v>
      </c>
    </row>
    <row r="85" spans="1:9" ht="39" customHeight="1">
      <c r="A85" s="3" t="s">
        <v>73</v>
      </c>
      <c r="B85" s="16">
        <v>2038.5</v>
      </c>
      <c r="C85" s="9">
        <f>B85/B88*100</f>
        <v>0.35772301797143596</v>
      </c>
      <c r="D85" s="16">
        <v>626</v>
      </c>
      <c r="E85" s="9">
        <f>D85/D88*100</f>
        <v>8.4865406989276318E-2</v>
      </c>
      <c r="F85" s="16">
        <v>56</v>
      </c>
      <c r="G85" s="9">
        <f>F85/F88*100</f>
        <v>1.1943667691333827E-2</v>
      </c>
      <c r="H85" s="9">
        <f t="shared" si="12"/>
        <v>-97.252882021093939</v>
      </c>
      <c r="I85" s="10">
        <f t="shared" si="13"/>
        <v>8.9456869009584654</v>
      </c>
    </row>
    <row r="86" spans="1:9" ht="90" customHeight="1">
      <c r="A86" s="3" t="s">
        <v>74</v>
      </c>
      <c r="B86" s="16">
        <f>SUM(B87:B87)</f>
        <v>0</v>
      </c>
      <c r="C86" s="9">
        <f>B86/B88*100</f>
        <v>0</v>
      </c>
      <c r="D86" s="16">
        <f>SUM(D87:D87)</f>
        <v>2237</v>
      </c>
      <c r="E86" s="9">
        <f>D86/D88*100</f>
        <v>0.30326504063100818</v>
      </c>
      <c r="F86" s="16">
        <f>SUM(F87:F87)</f>
        <v>0</v>
      </c>
      <c r="G86" s="9">
        <f>F86/F88*100</f>
        <v>0</v>
      </c>
      <c r="H86" s="9" t="e">
        <f t="shared" si="12"/>
        <v>#DIV/0!</v>
      </c>
      <c r="I86" s="10">
        <f t="shared" si="13"/>
        <v>0</v>
      </c>
    </row>
    <row r="87" spans="1:9" ht="26.25" customHeight="1">
      <c r="A87" s="3" t="s">
        <v>75</v>
      </c>
      <c r="B87" s="16">
        <v>0</v>
      </c>
      <c r="C87" s="9">
        <f>B87/B88*100</f>
        <v>0</v>
      </c>
      <c r="D87" s="16">
        <v>2237</v>
      </c>
      <c r="E87" s="9">
        <f t="shared" ref="E87:G87" si="14">D87/D88*100</f>
        <v>0.30326504063100818</v>
      </c>
      <c r="F87" s="16">
        <v>0</v>
      </c>
      <c r="G87" s="9">
        <f t="shared" si="14"/>
        <v>0</v>
      </c>
      <c r="H87" s="9" t="e">
        <f t="shared" si="12"/>
        <v>#DIV/0!</v>
      </c>
      <c r="I87" s="10">
        <f t="shared" si="13"/>
        <v>0</v>
      </c>
    </row>
    <row r="88" spans="1:9" s="14" customFormat="1" ht="15" customHeight="1">
      <c r="A88" s="12" t="s">
        <v>76</v>
      </c>
      <c r="B88" s="15">
        <f>B43+B52+B54+B56+B61+B65+B72+B74+B79+B82+B84+B86</f>
        <v>569854.29999999981</v>
      </c>
      <c r="C88" s="13">
        <f>C43+C52+C54+C56+C61+C65+C72+C74+C79+C82+C84+C86</f>
        <v>100.00000000000001</v>
      </c>
      <c r="D88" s="15">
        <f>D43+D52+D54+D56+D61+D65+D72+D74+D79+D82+D84+D86</f>
        <v>737638.60000000009</v>
      </c>
      <c r="E88" s="13"/>
      <c r="F88" s="15">
        <f>F43+F52+F54+F56+F61+F65+F72+F74+F79+F82+F84+F86</f>
        <v>468867.6999999999</v>
      </c>
      <c r="G88" s="13"/>
      <c r="H88" s="9">
        <f t="shared" si="12"/>
        <v>-17.721477226722683</v>
      </c>
      <c r="I88" s="10">
        <f t="shared" si="13"/>
        <v>63.56333575818833</v>
      </c>
    </row>
    <row r="89" spans="1:9" ht="115.5" customHeight="1">
      <c r="A89" s="3" t="s">
        <v>77</v>
      </c>
      <c r="B89" s="16">
        <v>144679.70000000001</v>
      </c>
      <c r="C89" s="9">
        <f>B89/B88*100</f>
        <v>25.38889326622613</v>
      </c>
      <c r="D89" s="16">
        <v>209275.6</v>
      </c>
      <c r="E89" s="9">
        <f t="shared" ref="E89:G89" si="15">D89/D88*100</f>
        <v>28.371020713937689</v>
      </c>
      <c r="F89" s="16">
        <v>140818.5</v>
      </c>
      <c r="G89" s="9">
        <f t="shared" si="15"/>
        <v>30.033738728430219</v>
      </c>
      <c r="H89" s="9">
        <f t="shared" si="12"/>
        <v>-2.6687918208290569</v>
      </c>
      <c r="I89" s="10">
        <f t="shared" si="13"/>
        <v>67.288541999162817</v>
      </c>
    </row>
    <row r="90" spans="1:9" ht="51.75" customHeight="1">
      <c r="A90" s="3" t="s">
        <v>78</v>
      </c>
      <c r="B90" s="16">
        <v>240374.1</v>
      </c>
      <c r="C90" s="9">
        <f>B90/B88*100</f>
        <v>42.181676965498042</v>
      </c>
      <c r="D90" s="16">
        <v>201660.7</v>
      </c>
      <c r="E90" s="9">
        <f t="shared" ref="E90:G90" si="16">D90/D88*100</f>
        <v>27.338685909332831</v>
      </c>
      <c r="F90" s="16">
        <v>110161.5</v>
      </c>
      <c r="G90" s="9">
        <f t="shared" si="16"/>
        <v>23.495220506765559</v>
      </c>
      <c r="H90" s="9">
        <f t="shared" si="12"/>
        <v>-54.170811247967229</v>
      </c>
      <c r="I90" s="10">
        <f t="shared" si="13"/>
        <v>54.627153431481688</v>
      </c>
    </row>
    <row r="91" spans="1:9" ht="26.25" customHeight="1">
      <c r="A91" s="3" t="s">
        <v>79</v>
      </c>
      <c r="B91" s="16">
        <v>9648.6</v>
      </c>
      <c r="C91" s="9">
        <f>B91/B88*100</f>
        <v>1.6931696400290397</v>
      </c>
      <c r="D91" s="16">
        <v>18112.8</v>
      </c>
      <c r="E91" s="9">
        <f t="shared" ref="E91:G91" si="17">D91/D88*100</f>
        <v>2.4555114116858849</v>
      </c>
      <c r="F91" s="16">
        <v>14191.1</v>
      </c>
      <c r="G91" s="9">
        <f t="shared" si="17"/>
        <v>3.0266746888301337</v>
      </c>
      <c r="H91" s="9">
        <f t="shared" si="12"/>
        <v>47.079369027630946</v>
      </c>
      <c r="I91" s="10">
        <f t="shared" si="13"/>
        <v>78.348460757033706</v>
      </c>
    </row>
    <row r="92" spans="1:9" ht="51.75" customHeight="1">
      <c r="A92" s="3" t="s">
        <v>80</v>
      </c>
      <c r="B92" s="16">
        <v>5018.8</v>
      </c>
      <c r="C92" s="9">
        <f>B92/B88*100</f>
        <v>0.88071635153055827</v>
      </c>
      <c r="D92" s="16">
        <v>3253.3</v>
      </c>
      <c r="E92" s="9">
        <f t="shared" ref="E92:G92" si="18">D92/D88*100</f>
        <v>0.4410425376329275</v>
      </c>
      <c r="F92" s="16">
        <v>3248.7</v>
      </c>
      <c r="G92" s="9">
        <f t="shared" si="18"/>
        <v>0.69288202194350357</v>
      </c>
      <c r="H92" s="9">
        <f t="shared" si="12"/>
        <v>-35.269387104487137</v>
      </c>
      <c r="I92" s="10">
        <f t="shared" si="13"/>
        <v>99.858605108658892</v>
      </c>
    </row>
    <row r="93" spans="1:9" ht="15" customHeight="1">
      <c r="A93" s="3" t="s">
        <v>81</v>
      </c>
      <c r="B93" s="16">
        <v>0</v>
      </c>
      <c r="C93" s="9">
        <f>B93/B88*100</f>
        <v>0</v>
      </c>
      <c r="D93" s="16">
        <v>2281.3000000000002</v>
      </c>
      <c r="E93" s="9">
        <f t="shared" ref="E93:G93" si="19">D93/D88*100</f>
        <v>0.30927069163679882</v>
      </c>
      <c r="F93" s="16">
        <v>0</v>
      </c>
      <c r="G93" s="9">
        <f t="shared" si="19"/>
        <v>0</v>
      </c>
      <c r="H93" s="9" t="e">
        <f t="shared" si="12"/>
        <v>#DIV/0!</v>
      </c>
      <c r="I93" s="10">
        <f t="shared" si="13"/>
        <v>0</v>
      </c>
    </row>
    <row r="94" spans="1:9" ht="51.75" customHeight="1">
      <c r="A94" s="3" t="s">
        <v>82</v>
      </c>
      <c r="B94" s="16">
        <v>159604</v>
      </c>
      <c r="C94" s="9">
        <f>B94/B88*100</f>
        <v>28.0078609567393</v>
      </c>
      <c r="D94" s="16">
        <v>295939.59999999998</v>
      </c>
      <c r="E94" s="9">
        <f t="shared" ref="E94:G94" si="20">D94/D88*100</f>
        <v>40.119863575469061</v>
      </c>
      <c r="F94" s="16">
        <v>195531.9</v>
      </c>
      <c r="G94" s="9">
        <f t="shared" si="20"/>
        <v>41.703000654555652</v>
      </c>
      <c r="H94" s="9">
        <f t="shared" si="12"/>
        <v>22.510651362121251</v>
      </c>
      <c r="I94" s="10">
        <f t="shared" si="13"/>
        <v>66.071556493284447</v>
      </c>
    </row>
    <row r="95" spans="1:9" ht="42" customHeight="1">
      <c r="A95" s="3" t="s">
        <v>83</v>
      </c>
      <c r="B95" s="16">
        <v>2038.5</v>
      </c>
      <c r="C95" s="9">
        <f>B95/B88*100</f>
        <v>0.35772301797143596</v>
      </c>
      <c r="D95" s="16">
        <v>626</v>
      </c>
      <c r="E95" s="9">
        <f t="shared" ref="E95:G95" si="21">D95/D88*100</f>
        <v>8.4865406989276318E-2</v>
      </c>
      <c r="F95" s="16">
        <v>56</v>
      </c>
      <c r="G95" s="9">
        <f t="shared" si="21"/>
        <v>1.1943667691333827E-2</v>
      </c>
      <c r="H95" s="9">
        <f t="shared" si="12"/>
        <v>-97.252882021093939</v>
      </c>
      <c r="I95" s="10">
        <f t="shared" si="13"/>
        <v>8.9456869009584654</v>
      </c>
    </row>
    <row r="96" spans="1:9" ht="15" customHeight="1">
      <c r="A96" s="3" t="s">
        <v>84</v>
      </c>
      <c r="B96" s="16">
        <f>SUM(B97:B101)</f>
        <v>8490.6</v>
      </c>
      <c r="C96" s="9">
        <f>B96/B88*100</f>
        <v>1.4899598020055309</v>
      </c>
      <c r="D96" s="16">
        <f>SUM(D97:D101)</f>
        <v>6489.2999999999993</v>
      </c>
      <c r="E96" s="9">
        <f t="shared" ref="E96:G96" si="22">D96/D88*100</f>
        <v>0.87973975331551224</v>
      </c>
      <c r="F96" s="16">
        <f>SUM(F97:F101)</f>
        <v>4860</v>
      </c>
      <c r="G96" s="9">
        <f t="shared" si="22"/>
        <v>1.0365397317836142</v>
      </c>
      <c r="H96" s="9">
        <f t="shared" si="12"/>
        <v>-42.760228959084166</v>
      </c>
      <c r="I96" s="10">
        <f t="shared" si="13"/>
        <v>74.892515371457634</v>
      </c>
    </row>
    <row r="97" spans="1:9" ht="77.25" customHeight="1">
      <c r="A97" s="3" t="s">
        <v>85</v>
      </c>
      <c r="B97" s="16">
        <v>4716.2</v>
      </c>
      <c r="C97" s="9">
        <f>B97/B88*100</f>
        <v>0.82761505879660846</v>
      </c>
      <c r="D97" s="16">
        <v>1046.8</v>
      </c>
      <c r="E97" s="9">
        <f t="shared" ref="E97:G97" si="23">D97/D88*100</f>
        <v>0.14191231315714767</v>
      </c>
      <c r="F97" s="16">
        <v>0</v>
      </c>
      <c r="G97" s="9">
        <f t="shared" si="23"/>
        <v>0</v>
      </c>
      <c r="H97" s="9">
        <f t="shared" si="12"/>
        <v>-100</v>
      </c>
      <c r="I97" s="10">
        <f t="shared" si="13"/>
        <v>0</v>
      </c>
    </row>
    <row r="98" spans="1:9" ht="15" customHeight="1">
      <c r="A98" s="3" t="s">
        <v>86</v>
      </c>
      <c r="B98" s="16">
        <v>1985.8</v>
      </c>
      <c r="C98" s="9">
        <f>B98/B88*100</f>
        <v>0.34847504002338853</v>
      </c>
      <c r="D98" s="16">
        <v>817.9</v>
      </c>
      <c r="E98" s="9">
        <f>D98/D88*100</f>
        <v>0.11088085683151612</v>
      </c>
      <c r="F98" s="16">
        <v>795.7</v>
      </c>
      <c r="G98" s="9">
        <f>F98/F88*100</f>
        <v>0.16970672110704155</v>
      </c>
      <c r="H98" s="9">
        <f t="shared" si="12"/>
        <v>-59.930506596837546</v>
      </c>
      <c r="I98" s="10">
        <f t="shared" si="13"/>
        <v>97.285731752047937</v>
      </c>
    </row>
    <row r="99" spans="1:9" ht="26.25" customHeight="1">
      <c r="A99" s="3" t="s">
        <v>87</v>
      </c>
      <c r="B99" s="16">
        <v>1532.9</v>
      </c>
      <c r="C99" s="9">
        <f>B99/B88*100</f>
        <v>0.26899858437498858</v>
      </c>
      <c r="D99" s="16">
        <v>1866.1</v>
      </c>
      <c r="E99" s="9">
        <f>D99/D88*100</f>
        <v>0.25298296482857591</v>
      </c>
      <c r="F99" s="16">
        <v>1415.6</v>
      </c>
      <c r="G99" s="9">
        <f>F99/F88*100</f>
        <v>0.30191885685450293</v>
      </c>
      <c r="H99" s="9">
        <f t="shared" si="12"/>
        <v>-7.6521625676821827</v>
      </c>
      <c r="I99" s="10">
        <f t="shared" si="13"/>
        <v>75.858742832645618</v>
      </c>
    </row>
    <row r="100" spans="1:9" ht="15" customHeight="1">
      <c r="A100" s="3" t="s">
        <v>88</v>
      </c>
      <c r="B100" s="16">
        <v>0</v>
      </c>
      <c r="C100" s="9">
        <f>B100/B88*100</f>
        <v>0</v>
      </c>
      <c r="D100" s="16">
        <v>100</v>
      </c>
      <c r="E100" s="9">
        <f>D100/D88*100</f>
        <v>1.3556774279437111E-2</v>
      </c>
      <c r="F100" s="16">
        <v>0</v>
      </c>
      <c r="G100" s="9">
        <f>F100/F88*100</f>
        <v>0</v>
      </c>
      <c r="H100" s="9" t="e">
        <f t="shared" si="12"/>
        <v>#DIV/0!</v>
      </c>
      <c r="I100" s="10">
        <f t="shared" si="13"/>
        <v>0</v>
      </c>
    </row>
    <row r="101" spans="1:9" ht="15" customHeight="1">
      <c r="A101" s="3" t="s">
        <v>89</v>
      </c>
      <c r="B101" s="16">
        <v>255.7</v>
      </c>
      <c r="C101" s="9">
        <f>B101/B88*100</f>
        <v>4.4871118810545091E-2</v>
      </c>
      <c r="D101" s="16">
        <v>2658.5</v>
      </c>
      <c r="E101" s="9">
        <f>D101/D88*100</f>
        <v>0.36040684421883556</v>
      </c>
      <c r="F101" s="16">
        <v>2648.7</v>
      </c>
      <c r="G101" s="9">
        <f>F101/F88*100</f>
        <v>0.56491415382206966</v>
      </c>
      <c r="H101" s="9">
        <f t="shared" si="12"/>
        <v>935.86233867813826</v>
      </c>
      <c r="I101" s="10">
        <f t="shared" si="13"/>
        <v>99.631371073913854</v>
      </c>
    </row>
    <row r="102" spans="1:9" ht="26.25" customHeight="1">
      <c r="A102" s="3" t="s">
        <v>90</v>
      </c>
      <c r="B102" s="16">
        <f>B42-B88</f>
        <v>15611.700000000186</v>
      </c>
      <c r="C102" s="9"/>
      <c r="D102" s="16">
        <f>D42-D88</f>
        <v>-36447.600000000093</v>
      </c>
      <c r="E102" s="9"/>
      <c r="F102" s="16">
        <f>F42-F88</f>
        <v>14048.300000000105</v>
      </c>
      <c r="G102" s="9"/>
      <c r="H102" s="9"/>
      <c r="I102" s="9"/>
    </row>
    <row r="103" spans="1:9">
      <c r="A103" s="25" t="s">
        <v>91</v>
      </c>
      <c r="B103" s="26"/>
      <c r="C103" s="26"/>
      <c r="D103" s="26"/>
      <c r="E103" s="26"/>
      <c r="F103" s="26"/>
      <c r="G103" s="26"/>
      <c r="H103" s="26"/>
      <c r="I103" s="27"/>
    </row>
    <row r="104" spans="1:9" ht="64.5" customHeight="1">
      <c r="A104" s="3" t="s">
        <v>92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>
      <c r="A105" s="3" t="s">
        <v>93</v>
      </c>
      <c r="B105" s="7">
        <v>-57184</v>
      </c>
      <c r="C105" s="8"/>
      <c r="D105" s="8">
        <v>14255</v>
      </c>
      <c r="E105" s="8"/>
      <c r="F105" s="8"/>
      <c r="G105" s="8"/>
      <c r="H105" s="8"/>
      <c r="I105" s="8"/>
    </row>
    <row r="106" spans="1:9" ht="39" customHeight="1">
      <c r="A106" s="3" t="s">
        <v>94</v>
      </c>
      <c r="B106" s="7">
        <v>50867</v>
      </c>
      <c r="C106" s="8"/>
      <c r="D106" s="8">
        <v>-8900</v>
      </c>
      <c r="E106" s="8"/>
      <c r="F106" s="8">
        <v>-6609</v>
      </c>
      <c r="G106" s="8"/>
      <c r="H106" s="8"/>
      <c r="I106" s="8"/>
    </row>
    <row r="107" spans="1:9" ht="39" customHeight="1">
      <c r="A107" s="3" t="s">
        <v>95</v>
      </c>
      <c r="B107" s="7"/>
      <c r="C107" s="8"/>
      <c r="D107" s="8"/>
      <c r="E107" s="8"/>
      <c r="F107" s="8"/>
      <c r="G107" s="8"/>
      <c r="H107" s="8"/>
      <c r="I107" s="8"/>
    </row>
    <row r="108" spans="1:9" ht="51.75" customHeight="1">
      <c r="A108" s="3" t="s">
        <v>96</v>
      </c>
      <c r="B108" s="7"/>
      <c r="C108" s="8"/>
      <c r="D108" s="8"/>
      <c r="E108" s="8"/>
      <c r="F108" s="8"/>
      <c r="G108" s="8"/>
      <c r="H108" s="8"/>
      <c r="I108" s="8"/>
    </row>
    <row r="109" spans="1:9" ht="51.75" customHeight="1">
      <c r="A109" s="3" t="s">
        <v>97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>
      <c r="A110" s="3" t="s">
        <v>98</v>
      </c>
      <c r="B110" s="7"/>
      <c r="C110" s="8"/>
      <c r="D110" s="8"/>
      <c r="E110" s="8"/>
      <c r="F110" s="8"/>
      <c r="G110" s="8"/>
      <c r="H110" s="8"/>
      <c r="I110" s="8"/>
    </row>
    <row r="111" spans="1:9" ht="39" customHeight="1">
      <c r="A111" s="3" t="s">
        <v>99</v>
      </c>
      <c r="B111" s="7">
        <v>-9294</v>
      </c>
      <c r="C111" s="8"/>
      <c r="D111" s="8">
        <v>31091</v>
      </c>
      <c r="E111" s="8"/>
      <c r="F111" s="8">
        <v>-7439</v>
      </c>
      <c r="G111" s="8"/>
      <c r="H111" s="8"/>
      <c r="I111" s="8"/>
    </row>
    <row r="112" spans="1:9" ht="39" customHeight="1">
      <c r="A112" s="3" t="s">
        <v>100</v>
      </c>
      <c r="B112" s="7">
        <f>SUM(B104:B111)</f>
        <v>-15611</v>
      </c>
      <c r="C112" s="7"/>
      <c r="D112" s="7">
        <f t="shared" ref="D112:F112" si="24">SUM(D104:D111)</f>
        <v>36446</v>
      </c>
      <c r="E112" s="7"/>
      <c r="F112" s="7">
        <f t="shared" si="24"/>
        <v>-14048</v>
      </c>
      <c r="G112" s="8"/>
      <c r="H112" s="8"/>
      <c r="I112" s="8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2024-03-13T09:20:01Z</dcterms:modified>
</cp:coreProperties>
</file>